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400" windowHeight="7530" tabRatio="768" firstSheet="4" activeTab="11"/>
  </bookViews>
  <sheets>
    <sheet name="はじめにお読みください" sheetId="22" r:id="rId1"/>
    <sheet name="調書1-1" sheetId="8" r:id="rId2"/>
    <sheet name="【記載例】調書1-1" sheetId="9" r:id="rId3"/>
    <sheet name="調書1-2" sheetId="16" r:id="rId4"/>
    <sheet name="【記載例】調書1-2" sheetId="26" r:id="rId5"/>
    <sheet name="調書2-1" sheetId="1" r:id="rId6"/>
    <sheet name="調書2-2" sheetId="10" r:id="rId7"/>
    <sheet name="【記載例】調書2" sheetId="14" r:id="rId8"/>
    <sheet name="調書3 (2)" sheetId="27" r:id="rId9"/>
    <sheet name="調書4" sheetId="24" r:id="rId10"/>
    <sheet name="【記載例】調書4" sheetId="25" r:id="rId11"/>
    <sheet name="調書5" sheetId="28" r:id="rId12"/>
  </sheets>
  <externalReferences>
    <externalReference r:id="rId13"/>
  </externalReferences>
  <definedNames>
    <definedName name="_xlnm._FilterDatabase" localSheetId="4" hidden="1">'【記載例】調書1-2'!$A$11:$Z$41</definedName>
    <definedName name="_xlnm.Print_Area" localSheetId="2">'【記載例】調書1-1'!$A$1:$AS$38</definedName>
    <definedName name="_xlnm.Print_Area" localSheetId="4">'【記載例】調書1-2'!$A$1:$T$52</definedName>
    <definedName name="_xlnm.Print_Area" localSheetId="7">【記載例】調書2!$A$1:$AS$31</definedName>
    <definedName name="_xlnm.Print_Area" localSheetId="10">【記載例】調書4!$A$1:$G$34</definedName>
    <definedName name="_xlnm.Print_Area" localSheetId="0">はじめにお読みください!$A$1:$F$20</definedName>
    <definedName name="_xlnm.Print_Area" localSheetId="1">'調書1-1'!$A$1:$AS$57</definedName>
    <definedName name="_xlnm.Print_Area" localSheetId="3">'調書1-2'!$A$1:$T$52</definedName>
    <definedName name="_xlnm.Print_Area" localSheetId="5">'調書2-1'!$A$1:$AS$36</definedName>
    <definedName name="_xlnm.Print_Area" localSheetId="6">'調書2-2'!$A$1:$AS$36</definedName>
    <definedName name="_xlnm.Print_Area" localSheetId="8">'調書3 (2)'!$A$1:$W$69</definedName>
    <definedName name="_xlnm.Print_Area" localSheetId="9">調書4!$A$1:$G$34</definedName>
    <definedName name="_xlnm.Print_Area" localSheetId="11">調書5!$A$1:$F$39</definedName>
    <definedName name="_xlnm.Print_Titles" localSheetId="1">'調書1-1'!$4:$7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5" i="28" l="1"/>
  <c r="F38" i="28"/>
  <c r="F35" i="28"/>
  <c r="F32" i="28"/>
  <c r="F28" i="28"/>
  <c r="F25" i="28"/>
  <c r="F19" i="28"/>
  <c r="F17" i="28"/>
  <c r="F16" i="28"/>
  <c r="F15" i="28"/>
  <c r="F12" i="28"/>
  <c r="F10" i="28"/>
  <c r="F4" i="28"/>
  <c r="Q3" i="27" l="1"/>
  <c r="K3" i="27"/>
  <c r="D7" i="16" l="1"/>
  <c r="O49" i="16"/>
  <c r="O49" i="26"/>
  <c r="D7" i="26"/>
  <c r="AP31" i="14" l="1"/>
  <c r="AP30" i="14"/>
  <c r="AP29" i="14"/>
  <c r="AP28" i="14"/>
  <c r="AP27" i="14"/>
  <c r="AP26" i="14"/>
  <c r="AP20" i="14"/>
  <c r="AP21" i="14"/>
  <c r="AP19" i="14"/>
  <c r="AP18" i="14"/>
  <c r="AP17" i="14"/>
  <c r="AP16" i="14"/>
  <c r="AP15" i="14"/>
  <c r="AP14" i="14"/>
  <c r="AP13" i="14"/>
  <c r="AP12" i="14"/>
  <c r="AP27" i="10"/>
  <c r="AP26" i="10"/>
  <c r="AP25" i="10"/>
  <c r="AP24" i="10"/>
  <c r="AP19" i="10"/>
  <c r="AP18" i="10"/>
  <c r="AP17" i="10"/>
  <c r="AP16" i="10"/>
  <c r="AP15" i="10"/>
  <c r="AP14" i="10"/>
  <c r="AP13" i="10"/>
  <c r="AP12" i="10"/>
  <c r="AP11" i="10"/>
  <c r="AP10" i="10"/>
  <c r="AP27" i="1" l="1"/>
  <c r="AP26" i="1"/>
  <c r="AP25" i="1"/>
  <c r="AP24" i="1"/>
  <c r="AP19" i="1"/>
  <c r="AP18" i="1"/>
  <c r="AP17" i="1"/>
  <c r="AP16" i="1"/>
  <c r="AP15" i="1"/>
  <c r="AP14" i="1"/>
  <c r="AP13" i="1"/>
  <c r="AP12" i="1"/>
  <c r="AP11" i="1"/>
  <c r="AP10" i="1"/>
  <c r="AP20" i="10" l="1"/>
  <c r="A13" i="16" l="1"/>
  <c r="A14" i="16"/>
  <c r="A15" i="16"/>
  <c r="A16" i="16"/>
  <c r="A17" i="16"/>
  <c r="A18" i="16"/>
  <c r="A19" i="16"/>
  <c r="A20" i="16"/>
  <c r="A21" i="16"/>
  <c r="A22" i="16"/>
  <c r="A23" i="16"/>
  <c r="A24" i="16"/>
  <c r="A25" i="16"/>
  <c r="A26" i="16"/>
  <c r="A27" i="16"/>
  <c r="A28" i="16"/>
  <c r="A29" i="16"/>
  <c r="A30" i="16"/>
  <c r="A31" i="16"/>
  <c r="A32" i="16"/>
  <c r="A33" i="16"/>
  <c r="A34" i="16"/>
  <c r="A35" i="16"/>
  <c r="A36" i="16"/>
  <c r="A37" i="16"/>
  <c r="A38" i="16"/>
  <c r="A39" i="16"/>
  <c r="A40" i="16"/>
  <c r="A41" i="16"/>
  <c r="A12" i="16"/>
  <c r="A18" i="8" l="1"/>
  <c r="AO18" i="8"/>
  <c r="AP18" i="8"/>
  <c r="A19" i="8"/>
  <c r="AO19" i="8"/>
  <c r="AP19" i="8" s="1"/>
  <c r="A20" i="8"/>
  <c r="AO20" i="8"/>
  <c r="AP20" i="8"/>
  <c r="A21" i="8"/>
  <c r="AO21" i="8"/>
  <c r="AP21" i="8"/>
  <c r="A22" i="8"/>
  <c r="AO22" i="8"/>
  <c r="AP22" i="8"/>
  <c r="A23" i="8"/>
  <c r="AO23" i="8"/>
  <c r="AP23" i="8" s="1"/>
  <c r="A24" i="8"/>
  <c r="AO24" i="8"/>
  <c r="AP24" i="8"/>
  <c r="A25" i="8"/>
  <c r="AO25" i="8"/>
  <c r="AP25" i="8"/>
  <c r="A26" i="8"/>
  <c r="AO26" i="8"/>
  <c r="AP26" i="8"/>
  <c r="A27" i="8"/>
  <c r="AO27" i="8"/>
  <c r="AP27" i="8" s="1"/>
  <c r="A33" i="8"/>
  <c r="AO33" i="8"/>
  <c r="AP33" i="8" s="1"/>
  <c r="A34" i="8"/>
  <c r="AO34" i="8"/>
  <c r="AP34" i="8" s="1"/>
  <c r="A35" i="8"/>
  <c r="AO35" i="8"/>
  <c r="AP35" i="8" s="1"/>
  <c r="A36" i="8"/>
  <c r="AO36" i="8"/>
  <c r="AP36" i="8" s="1"/>
  <c r="A37" i="8"/>
  <c r="AO37" i="8"/>
  <c r="AP37" i="8" s="1"/>
  <c r="A38" i="8"/>
  <c r="AO38" i="8"/>
  <c r="AP38" i="8" s="1"/>
  <c r="A39" i="8"/>
  <c r="AO39" i="8"/>
  <c r="AP39" i="8" s="1"/>
  <c r="A40" i="8"/>
  <c r="AO40" i="8"/>
  <c r="AP40" i="8" s="1"/>
  <c r="A41" i="8"/>
  <c r="AO41" i="8"/>
  <c r="AP41" i="8" s="1"/>
  <c r="A42" i="8"/>
  <c r="AO42" i="8"/>
  <c r="AP42" i="8" s="1"/>
  <c r="A43" i="8"/>
  <c r="AO43" i="8"/>
  <c r="AP43" i="8" s="1"/>
  <c r="A44" i="8"/>
  <c r="AO44" i="8"/>
  <c r="AP44" i="8" s="1"/>
  <c r="A28" i="8"/>
  <c r="AO28" i="8"/>
  <c r="AP28" i="8" s="1"/>
  <c r="A29" i="8"/>
  <c r="AO29" i="8"/>
  <c r="AP29" i="8"/>
  <c r="AO32" i="8" l="1"/>
  <c r="AP32" i="8" s="1"/>
  <c r="A32" i="8"/>
  <c r="AO31" i="8"/>
  <c r="AP31" i="8" s="1"/>
  <c r="A31" i="8"/>
  <c r="AO45" i="8"/>
  <c r="AP45" i="8" s="1"/>
  <c r="A45" i="8"/>
  <c r="AO30" i="8"/>
  <c r="AP30" i="8" s="1"/>
  <c r="A30" i="8"/>
  <c r="C1" i="10" l="1"/>
  <c r="C1" i="1"/>
  <c r="F2" i="8" l="1"/>
  <c r="J5" i="8" l="1"/>
  <c r="AI9" i="10" l="1"/>
  <c r="AE9" i="10"/>
  <c r="AA9" i="10"/>
  <c r="W9" i="10"/>
  <c r="S9" i="10"/>
  <c r="O9" i="10"/>
  <c r="K9" i="10"/>
  <c r="G9" i="10"/>
  <c r="X9" i="10"/>
  <c r="L9" i="10"/>
  <c r="AH9" i="10"/>
  <c r="AD9" i="10"/>
  <c r="Z9" i="10"/>
  <c r="V9" i="10"/>
  <c r="R9" i="10"/>
  <c r="N9" i="10"/>
  <c r="J9" i="10"/>
  <c r="F9" i="10"/>
  <c r="AF9" i="10"/>
  <c r="T9" i="10"/>
  <c r="H9" i="10"/>
  <c r="AG9" i="10"/>
  <c r="AC9" i="10"/>
  <c r="Y9" i="10"/>
  <c r="U9" i="10"/>
  <c r="Q9" i="10"/>
  <c r="M9" i="10"/>
  <c r="I9" i="10"/>
  <c r="E9" i="10"/>
  <c r="AB9" i="10"/>
  <c r="P9" i="10"/>
  <c r="E9" i="1"/>
  <c r="AG9" i="1"/>
  <c r="AC9" i="1"/>
  <c r="Y9" i="1"/>
  <c r="U9" i="1"/>
  <c r="Q9" i="1"/>
  <c r="M9" i="1"/>
  <c r="I9" i="1"/>
  <c r="AF9" i="1"/>
  <c r="AB9" i="1"/>
  <c r="X9" i="1"/>
  <c r="T9" i="1"/>
  <c r="P9" i="1"/>
  <c r="L9" i="1"/>
  <c r="H9" i="1"/>
  <c r="AI9" i="1"/>
  <c r="AE9" i="1"/>
  <c r="AA9" i="1"/>
  <c r="W9" i="1"/>
  <c r="S9" i="1"/>
  <c r="O9" i="1"/>
  <c r="K9" i="1"/>
  <c r="G9" i="1"/>
  <c r="AH9" i="1"/>
  <c r="AD9" i="1"/>
  <c r="Z9" i="1"/>
  <c r="V9" i="1"/>
  <c r="R9" i="1"/>
  <c r="N9" i="1"/>
  <c r="J9" i="1"/>
  <c r="F9" i="1"/>
  <c r="J7" i="8"/>
  <c r="AN7" i="8"/>
  <c r="AJ7" i="8"/>
  <c r="AF7" i="8"/>
  <c r="AB7" i="8"/>
  <c r="X7" i="8"/>
  <c r="T7" i="8"/>
  <c r="P7" i="8"/>
  <c r="L7" i="8"/>
  <c r="AC7" i="8"/>
  <c r="Q7" i="8"/>
  <c r="AM7" i="8"/>
  <c r="AI7" i="8"/>
  <c r="AE7" i="8"/>
  <c r="AA7" i="8"/>
  <c r="W7" i="8"/>
  <c r="S7" i="8"/>
  <c r="O7" i="8"/>
  <c r="K7" i="8"/>
  <c r="AG7" i="8"/>
  <c r="U7" i="8"/>
  <c r="AL7" i="8"/>
  <c r="AH7" i="8"/>
  <c r="AD7" i="8"/>
  <c r="Z7" i="8"/>
  <c r="V7" i="8"/>
  <c r="R7" i="8"/>
  <c r="N7" i="8"/>
  <c r="AK7" i="8"/>
  <c r="Y7" i="8"/>
  <c r="M7" i="8"/>
  <c r="I5" i="8"/>
  <c r="H5" i="8" s="1"/>
  <c r="O11" i="26"/>
  <c r="N11" i="26"/>
  <c r="M11" i="26"/>
  <c r="L11" i="26"/>
  <c r="K11" i="26"/>
  <c r="J11" i="26"/>
  <c r="I11" i="26"/>
  <c r="H11" i="26"/>
  <c r="G11" i="26"/>
  <c r="F11" i="26"/>
  <c r="E11" i="26"/>
  <c r="D11" i="26"/>
  <c r="D5" i="26"/>
  <c r="E49" i="26"/>
  <c r="P46" i="26"/>
  <c r="O44" i="26"/>
  <c r="N44" i="26"/>
  <c r="M44" i="26"/>
  <c r="L44" i="26"/>
  <c r="K44" i="26"/>
  <c r="J44" i="26"/>
  <c r="I44" i="26"/>
  <c r="H44" i="26"/>
  <c r="G44" i="26"/>
  <c r="F44" i="26"/>
  <c r="E44" i="26"/>
  <c r="D44" i="26"/>
  <c r="R41" i="26"/>
  <c r="P41" i="26"/>
  <c r="R40" i="26"/>
  <c r="P40" i="26"/>
  <c r="S40" i="26" s="1"/>
  <c r="T40" i="26" s="1"/>
  <c r="R39" i="26"/>
  <c r="P39" i="26"/>
  <c r="R38" i="26"/>
  <c r="P38" i="26"/>
  <c r="S38" i="26" s="1"/>
  <c r="T38" i="26" s="1"/>
  <c r="R37" i="26"/>
  <c r="P37" i="26"/>
  <c r="R36" i="26"/>
  <c r="P36" i="26"/>
  <c r="R35" i="26"/>
  <c r="P35" i="26"/>
  <c r="R34" i="26"/>
  <c r="P34" i="26"/>
  <c r="S34" i="26" s="1"/>
  <c r="T34" i="26" s="1"/>
  <c r="R33" i="26"/>
  <c r="P33" i="26"/>
  <c r="R32" i="26"/>
  <c r="P32" i="26"/>
  <c r="R31" i="26"/>
  <c r="P31" i="26"/>
  <c r="R30" i="26"/>
  <c r="P30" i="26"/>
  <c r="R29" i="26"/>
  <c r="P29" i="26"/>
  <c r="R28" i="26"/>
  <c r="P28" i="26"/>
  <c r="R27" i="26"/>
  <c r="P27" i="26"/>
  <c r="R26" i="26"/>
  <c r="P26" i="26"/>
  <c r="S26" i="26" s="1"/>
  <c r="T26" i="26" s="1"/>
  <c r="R25" i="26"/>
  <c r="P25" i="26"/>
  <c r="R24" i="26"/>
  <c r="P24" i="26"/>
  <c r="R23" i="26"/>
  <c r="P23" i="26"/>
  <c r="R22" i="26"/>
  <c r="P22" i="26"/>
  <c r="R21" i="26"/>
  <c r="P21" i="26"/>
  <c r="R20" i="26"/>
  <c r="P20" i="26"/>
  <c r="R19" i="26"/>
  <c r="P19" i="26"/>
  <c r="R18" i="26"/>
  <c r="P18" i="26"/>
  <c r="R17" i="26"/>
  <c r="P17" i="26"/>
  <c r="R16" i="26"/>
  <c r="P16" i="26"/>
  <c r="R15" i="26"/>
  <c r="P15" i="26"/>
  <c r="R14" i="26"/>
  <c r="P14" i="26"/>
  <c r="R13" i="26"/>
  <c r="P13" i="26"/>
  <c r="R12" i="26"/>
  <c r="P12" i="26"/>
  <c r="P44" i="26" l="1"/>
  <c r="S36" i="26"/>
  <c r="T36" i="26" s="1"/>
  <c r="S30" i="26"/>
  <c r="T30" i="26" s="1"/>
  <c r="S28" i="26"/>
  <c r="T28" i="26" s="1"/>
  <c r="S24" i="26"/>
  <c r="T24" i="26" s="1"/>
  <c r="S22" i="26"/>
  <c r="T22" i="26" s="1"/>
  <c r="S32" i="26"/>
  <c r="T32" i="26" s="1"/>
  <c r="S20" i="26"/>
  <c r="T20" i="26" s="1"/>
  <c r="S19" i="26"/>
  <c r="T19" i="26" s="1"/>
  <c r="S21" i="26"/>
  <c r="T21" i="26" s="1"/>
  <c r="S23" i="26"/>
  <c r="T23" i="26" s="1"/>
  <c r="S27" i="26"/>
  <c r="T27" i="26" s="1"/>
  <c r="S29" i="26"/>
  <c r="T29" i="26" s="1"/>
  <c r="S31" i="26"/>
  <c r="T31" i="26" s="1"/>
  <c r="S35" i="26"/>
  <c r="T35" i="26" s="1"/>
  <c r="S37" i="26"/>
  <c r="T37" i="26" s="1"/>
  <c r="S39" i="26"/>
  <c r="T39" i="26" s="1"/>
  <c r="S41" i="26"/>
  <c r="T41" i="26" s="1"/>
  <c r="S25" i="26"/>
  <c r="T25" i="26" s="1"/>
  <c r="S33" i="26"/>
  <c r="T33" i="26" s="1"/>
  <c r="S18" i="26"/>
  <c r="T18" i="26" s="1"/>
  <c r="S17" i="26"/>
  <c r="T17" i="26" s="1"/>
  <c r="S16" i="26"/>
  <c r="T16" i="26" s="1"/>
  <c r="S15" i="26"/>
  <c r="T15" i="26" s="1"/>
  <c r="S14" i="26"/>
  <c r="T14" i="26" s="1"/>
  <c r="S13" i="26"/>
  <c r="T13" i="26" s="1"/>
  <c r="S12" i="26"/>
  <c r="R33" i="16"/>
  <c r="P33" i="16"/>
  <c r="R32" i="16"/>
  <c r="P32" i="16"/>
  <c r="R31" i="16"/>
  <c r="P31" i="16"/>
  <c r="R30" i="16"/>
  <c r="P30" i="16"/>
  <c r="S30" i="16" s="1"/>
  <c r="T30" i="16" s="1"/>
  <c r="R29" i="16"/>
  <c r="P29" i="16"/>
  <c r="H49" i="26" l="1"/>
  <c r="F49" i="26"/>
  <c r="G49" i="26"/>
  <c r="T12" i="26"/>
  <c r="S44" i="26"/>
  <c r="S32" i="16"/>
  <c r="T32" i="16" s="1"/>
  <c r="S29" i="16"/>
  <c r="T29" i="16" s="1"/>
  <c r="S31" i="16"/>
  <c r="T31" i="16" s="1"/>
  <c r="S33" i="16"/>
  <c r="T33" i="16" s="1"/>
  <c r="R41" i="16"/>
  <c r="R40" i="16"/>
  <c r="R39" i="16"/>
  <c r="R38" i="16"/>
  <c r="R37" i="16"/>
  <c r="R36" i="16"/>
  <c r="R35" i="16"/>
  <c r="R34" i="16"/>
  <c r="R28" i="16"/>
  <c r="R27" i="16"/>
  <c r="R26" i="16"/>
  <c r="R25" i="16"/>
  <c r="R24" i="16"/>
  <c r="R23" i="16"/>
  <c r="R22" i="16"/>
  <c r="R21" i="16"/>
  <c r="R20" i="16"/>
  <c r="R19" i="16"/>
  <c r="R18" i="16"/>
  <c r="R17" i="16"/>
  <c r="R16" i="16"/>
  <c r="R15" i="16"/>
  <c r="R14" i="16"/>
  <c r="R13" i="16"/>
  <c r="R12" i="16"/>
  <c r="T44" i="26" l="1"/>
  <c r="I49" i="26"/>
  <c r="J49" i="26" s="1"/>
  <c r="L49" i="26"/>
  <c r="R49" i="26" l="1"/>
  <c r="J7" i="26" s="1"/>
  <c r="K1" i="8"/>
  <c r="A2" i="1" l="1"/>
  <c r="A2" i="10"/>
  <c r="D4" i="24" l="1"/>
  <c r="F22" i="25" l="1"/>
  <c r="E14" i="25"/>
  <c r="D14" i="25"/>
  <c r="C14" i="25"/>
  <c r="F14" i="25" s="1"/>
  <c r="F12" i="25"/>
  <c r="F10" i="25"/>
  <c r="F22" i="24"/>
  <c r="E14" i="24"/>
  <c r="F14" i="24" s="1"/>
  <c r="D14" i="24"/>
  <c r="C14" i="24"/>
  <c r="F12" i="24"/>
  <c r="F10" i="24"/>
  <c r="O11" i="16" l="1"/>
  <c r="N11" i="16"/>
  <c r="M11" i="16"/>
  <c r="L11" i="16"/>
  <c r="K11" i="16"/>
  <c r="J11" i="16"/>
  <c r="I11" i="16"/>
  <c r="H11" i="16"/>
  <c r="G11" i="16"/>
  <c r="F11" i="16"/>
  <c r="E11" i="16"/>
  <c r="D11" i="16"/>
  <c r="AO13" i="9" l="1"/>
  <c r="AP13" i="9" s="1"/>
  <c r="A28" i="9"/>
  <c r="A27" i="9"/>
  <c r="A26" i="9"/>
  <c r="A25" i="9"/>
  <c r="A24" i="9"/>
  <c r="A23" i="9"/>
  <c r="A22" i="9"/>
  <c r="A21" i="9"/>
  <c r="A20" i="9"/>
  <c r="A19" i="9"/>
  <c r="A18" i="9"/>
  <c r="A17" i="9"/>
  <c r="A16" i="9"/>
  <c r="A15" i="9"/>
  <c r="A14" i="9"/>
  <c r="A13" i="9"/>
  <c r="A12" i="9"/>
  <c r="A11" i="9"/>
  <c r="A10" i="9"/>
  <c r="A9" i="9"/>
  <c r="A47" i="8"/>
  <c r="A46" i="8"/>
  <c r="A17" i="8"/>
  <c r="A16" i="8"/>
  <c r="A15" i="8"/>
  <c r="A14" i="8"/>
  <c r="A13" i="8"/>
  <c r="A12" i="8"/>
  <c r="A11" i="8"/>
  <c r="A10" i="8"/>
  <c r="A9" i="8"/>
  <c r="A8" i="8"/>
  <c r="AN48" i="8"/>
  <c r="AM48" i="8"/>
  <c r="AL48" i="8"/>
  <c r="AK48" i="8"/>
  <c r="AJ48" i="8"/>
  <c r="AI48" i="8"/>
  <c r="AH48" i="8"/>
  <c r="AG48" i="8"/>
  <c r="AF48" i="8"/>
  <c r="AE48" i="8"/>
  <c r="AD48" i="8"/>
  <c r="AC48" i="8"/>
  <c r="AB48" i="8"/>
  <c r="AA48" i="8"/>
  <c r="Z48" i="8"/>
  <c r="Y48" i="8"/>
  <c r="X48" i="8"/>
  <c r="W48" i="8"/>
  <c r="V48" i="8"/>
  <c r="U48" i="8"/>
  <c r="T48" i="8"/>
  <c r="S48" i="8"/>
  <c r="R48" i="8"/>
  <c r="Q48" i="8"/>
  <c r="P48" i="8"/>
  <c r="O48" i="8"/>
  <c r="N48" i="8"/>
  <c r="M48" i="8"/>
  <c r="L48" i="8"/>
  <c r="K48" i="8"/>
  <c r="J48" i="8"/>
  <c r="I48" i="8"/>
  <c r="H48" i="8"/>
  <c r="D5" i="16" l="1"/>
  <c r="P46" i="16"/>
  <c r="O44" i="16"/>
  <c r="N44" i="16"/>
  <c r="M44" i="16"/>
  <c r="L44" i="16"/>
  <c r="K44" i="16"/>
  <c r="J44" i="16"/>
  <c r="I44" i="16"/>
  <c r="H44" i="16"/>
  <c r="G44" i="16"/>
  <c r="F44" i="16"/>
  <c r="E44" i="16"/>
  <c r="D44" i="16"/>
  <c r="P41" i="16"/>
  <c r="P40" i="16"/>
  <c r="P39" i="16"/>
  <c r="S39" i="16" s="1"/>
  <c r="T39" i="16" s="1"/>
  <c r="P38" i="16"/>
  <c r="S38" i="16" s="1"/>
  <c r="T38" i="16" s="1"/>
  <c r="P37" i="16"/>
  <c r="P36" i="16"/>
  <c r="P35" i="16"/>
  <c r="P34" i="16"/>
  <c r="P28" i="16"/>
  <c r="P27" i="16"/>
  <c r="P26" i="16"/>
  <c r="P25" i="16"/>
  <c r="P24" i="16"/>
  <c r="P23" i="16"/>
  <c r="P22" i="16"/>
  <c r="P21" i="16"/>
  <c r="P20" i="16"/>
  <c r="P19" i="16"/>
  <c r="P18" i="16"/>
  <c r="P17" i="16"/>
  <c r="P16" i="16"/>
  <c r="P15" i="16"/>
  <c r="P14" i="16"/>
  <c r="P13" i="16"/>
  <c r="P12" i="16"/>
  <c r="AJ31" i="14"/>
  <c r="AM31" i="14" s="1"/>
  <c r="AJ30" i="14"/>
  <c r="AM30" i="14" s="1"/>
  <c r="AM29" i="14"/>
  <c r="AJ29" i="14"/>
  <c r="AJ28" i="14"/>
  <c r="AM28" i="14" s="1"/>
  <c r="AJ27" i="14"/>
  <c r="AM27" i="14" s="1"/>
  <c r="AJ26" i="14"/>
  <c r="AM26" i="14" s="1"/>
  <c r="AI22" i="14"/>
  <c r="AH22" i="14"/>
  <c r="AG22" i="14"/>
  <c r="AF22" i="14"/>
  <c r="AE22" i="14"/>
  <c r="AD22" i="14"/>
  <c r="AC22" i="14"/>
  <c r="AB22" i="14"/>
  <c r="AA22" i="14"/>
  <c r="Z22" i="14"/>
  <c r="Y22" i="14"/>
  <c r="X22" i="14"/>
  <c r="W22" i="14"/>
  <c r="V22" i="14"/>
  <c r="U22" i="14"/>
  <c r="T22" i="14"/>
  <c r="S22" i="14"/>
  <c r="R22" i="14"/>
  <c r="Q22" i="14"/>
  <c r="P22" i="14"/>
  <c r="O22" i="14"/>
  <c r="N22" i="14"/>
  <c r="M22" i="14"/>
  <c r="L22" i="14"/>
  <c r="K22" i="14"/>
  <c r="J22" i="14"/>
  <c r="I22" i="14"/>
  <c r="H22" i="14"/>
  <c r="G22" i="14"/>
  <c r="F22" i="14"/>
  <c r="E22" i="14"/>
  <c r="AJ21" i="14"/>
  <c r="AM21" i="14" s="1"/>
  <c r="AJ20" i="14"/>
  <c r="AM20" i="14" s="1"/>
  <c r="AM19" i="14"/>
  <c r="AJ19" i="14"/>
  <c r="AJ18" i="14"/>
  <c r="AM18" i="14" s="1"/>
  <c r="AJ17" i="14"/>
  <c r="AM17" i="14" s="1"/>
  <c r="AJ16" i="14"/>
  <c r="AM16" i="14" s="1"/>
  <c r="AJ15" i="14"/>
  <c r="AM15" i="14" s="1"/>
  <c r="AJ14" i="14"/>
  <c r="AM14" i="14" s="1"/>
  <c r="AJ13" i="14"/>
  <c r="AM13" i="14" s="1"/>
  <c r="AJ12" i="14"/>
  <c r="S15" i="16" l="1"/>
  <c r="T15" i="16" s="1"/>
  <c r="S23" i="16"/>
  <c r="T23" i="16" s="1"/>
  <c r="S36" i="16"/>
  <c r="T36" i="16" s="1"/>
  <c r="F49" i="16" s="1"/>
  <c r="S40" i="16"/>
  <c r="T40" i="16" s="1"/>
  <c r="S12" i="16"/>
  <c r="T12" i="16" s="1"/>
  <c r="S16" i="16"/>
  <c r="T16" i="16" s="1"/>
  <c r="S20" i="16"/>
  <c r="T20" i="16" s="1"/>
  <c r="S24" i="16"/>
  <c r="T24" i="16" s="1"/>
  <c r="S28" i="16"/>
  <c r="T28" i="16" s="1"/>
  <c r="S37" i="16"/>
  <c r="T37" i="16" s="1"/>
  <c r="S41" i="16"/>
  <c r="T41" i="16" s="1"/>
  <c r="S19" i="16"/>
  <c r="T19" i="16" s="1"/>
  <c r="S27" i="16"/>
  <c r="T27" i="16" s="1"/>
  <c r="S13" i="16"/>
  <c r="T13" i="16" s="1"/>
  <c r="S17" i="16"/>
  <c r="T17" i="16" s="1"/>
  <c r="S21" i="16"/>
  <c r="T21" i="16" s="1"/>
  <c r="S25" i="16"/>
  <c r="T25" i="16" s="1"/>
  <c r="S34" i="16"/>
  <c r="T34" i="16" s="1"/>
  <c r="S14" i="16"/>
  <c r="T14" i="16" s="1"/>
  <c r="S18" i="16"/>
  <c r="T18" i="16" s="1"/>
  <c r="I49" i="16" s="1"/>
  <c r="S22" i="16"/>
  <c r="T22" i="16" s="1"/>
  <c r="S26" i="16"/>
  <c r="T26" i="16" s="1"/>
  <c r="S35" i="16"/>
  <c r="T35" i="16" s="1"/>
  <c r="AJ22" i="14"/>
  <c r="E49" i="16"/>
  <c r="P44" i="16"/>
  <c r="AM12" i="14"/>
  <c r="G49" i="16" l="1"/>
  <c r="H49" i="16"/>
  <c r="T44" i="16"/>
  <c r="S44" i="16"/>
  <c r="AM22" i="14"/>
  <c r="AP22" i="14"/>
  <c r="J49" i="16" l="1"/>
  <c r="L49" i="16"/>
  <c r="AU27" i="10"/>
  <c r="AJ27" i="10"/>
  <c r="AM27" i="10" s="1"/>
  <c r="AU26" i="10"/>
  <c r="AJ26" i="10"/>
  <c r="AM26" i="10" s="1"/>
  <c r="AJ25" i="10"/>
  <c r="AM25" i="10" s="1"/>
  <c r="AJ24" i="10"/>
  <c r="AM24" i="10" s="1"/>
  <c r="AF20" i="10"/>
  <c r="AE20" i="10"/>
  <c r="AD20" i="10"/>
  <c r="AC20" i="10"/>
  <c r="AB20" i="10"/>
  <c r="AA20" i="10"/>
  <c r="Z20" i="10"/>
  <c r="Y20" i="10"/>
  <c r="X20" i="10"/>
  <c r="W20" i="10"/>
  <c r="V20" i="10"/>
  <c r="U20" i="10"/>
  <c r="T20" i="10"/>
  <c r="S20" i="10"/>
  <c r="R20" i="10"/>
  <c r="Q20" i="10"/>
  <c r="P20" i="10"/>
  <c r="O20" i="10"/>
  <c r="N20" i="10"/>
  <c r="M20" i="10"/>
  <c r="L20" i="10"/>
  <c r="K20" i="10"/>
  <c r="J20" i="10"/>
  <c r="I20" i="10"/>
  <c r="H20" i="10"/>
  <c r="G20" i="10"/>
  <c r="F20" i="10"/>
  <c r="E20" i="10"/>
  <c r="AJ19" i="10"/>
  <c r="AM19" i="10" s="1"/>
  <c r="AM18" i="10"/>
  <c r="AJ18" i="10"/>
  <c r="AJ17" i="10"/>
  <c r="AM17" i="10" s="1"/>
  <c r="AJ16" i="10"/>
  <c r="AM16" i="10" s="1"/>
  <c r="AJ15" i="10"/>
  <c r="AM15" i="10" s="1"/>
  <c r="AJ14" i="10"/>
  <c r="AM14" i="10" s="1"/>
  <c r="AJ13" i="10"/>
  <c r="AM13" i="10" s="1"/>
  <c r="AJ12" i="10"/>
  <c r="AM12" i="10" s="1"/>
  <c r="AJ11" i="10"/>
  <c r="AM11" i="10" s="1"/>
  <c r="AJ10" i="10"/>
  <c r="Z3" i="10"/>
  <c r="R49" i="16" l="1"/>
  <c r="J7" i="16" s="1"/>
  <c r="AJ20" i="10"/>
  <c r="AM10" i="10"/>
  <c r="AM20" i="10" s="1"/>
  <c r="Z3" i="1" l="1"/>
  <c r="AM16" i="1"/>
  <c r="AJ16" i="1"/>
  <c r="AJ15" i="1"/>
  <c r="AM15" i="1" s="1"/>
  <c r="AM14" i="1"/>
  <c r="AJ14" i="1"/>
  <c r="AO31" i="9"/>
  <c r="AP31" i="9" s="1"/>
  <c r="AP30" i="9"/>
  <c r="AO30" i="9"/>
  <c r="AN29" i="9"/>
  <c r="AM29" i="9"/>
  <c r="AL29" i="9"/>
  <c r="AK29" i="9"/>
  <c r="AJ29" i="9"/>
  <c r="AI29" i="9"/>
  <c r="AH29" i="9"/>
  <c r="AG29" i="9"/>
  <c r="AF29" i="9"/>
  <c r="AE29" i="9"/>
  <c r="AD29" i="9"/>
  <c r="AC29" i="9"/>
  <c r="AB29" i="9"/>
  <c r="AA29" i="9"/>
  <c r="Z29" i="9"/>
  <c r="Y29" i="9"/>
  <c r="X29" i="9"/>
  <c r="W29" i="9"/>
  <c r="V29" i="9"/>
  <c r="U29" i="9"/>
  <c r="T29" i="9"/>
  <c r="S29" i="9"/>
  <c r="R29" i="9"/>
  <c r="Q29" i="9"/>
  <c r="P29" i="9"/>
  <c r="O29" i="9"/>
  <c r="N29" i="9"/>
  <c r="M29" i="9"/>
  <c r="L29" i="9"/>
  <c r="K29" i="9"/>
  <c r="J29" i="9"/>
  <c r="I29" i="9"/>
  <c r="H29" i="9"/>
  <c r="AO28" i="9"/>
  <c r="AP28" i="9" s="1"/>
  <c r="AO27" i="9"/>
  <c r="AP27" i="9" s="1"/>
  <c r="AO26" i="9"/>
  <c r="AP26" i="9" s="1"/>
  <c r="AO25" i="9"/>
  <c r="AP25" i="9" s="1"/>
  <c r="AO24" i="9"/>
  <c r="AP24" i="9" s="1"/>
  <c r="AO23" i="9"/>
  <c r="AP23" i="9" s="1"/>
  <c r="AO22" i="9"/>
  <c r="AP22" i="9" s="1"/>
  <c r="AO21" i="9"/>
  <c r="AP21" i="9" s="1"/>
  <c r="AO20" i="9"/>
  <c r="AP20" i="9" s="1"/>
  <c r="AO19" i="9"/>
  <c r="AP19" i="9" s="1"/>
  <c r="AO18" i="9"/>
  <c r="AP18" i="9" s="1"/>
  <c r="AO17" i="9"/>
  <c r="AP17" i="9" s="1"/>
  <c r="AO16" i="9"/>
  <c r="AP16" i="9" s="1"/>
  <c r="AO15" i="9"/>
  <c r="AP15" i="9" s="1"/>
  <c r="AO14" i="9"/>
  <c r="AP14" i="9" s="1"/>
  <c r="AO12" i="9"/>
  <c r="AP12" i="9" s="1"/>
  <c r="AO11" i="9"/>
  <c r="AP11" i="9" s="1"/>
  <c r="AO10" i="9"/>
  <c r="AP10" i="9" s="1"/>
  <c r="AO9" i="9"/>
  <c r="J6" i="9"/>
  <c r="I6" i="9"/>
  <c r="H6" i="9"/>
  <c r="D35" i="9" s="1"/>
  <c r="AO50" i="8"/>
  <c r="AP50" i="8" s="1"/>
  <c r="AO49" i="8"/>
  <c r="AP49" i="8" s="1"/>
  <c r="AO47" i="8"/>
  <c r="AP47" i="8" s="1"/>
  <c r="AO46" i="8"/>
  <c r="AP46" i="8" s="1"/>
  <c r="AO17" i="8"/>
  <c r="AP17" i="8" s="1"/>
  <c r="AO16" i="8"/>
  <c r="AP16" i="8" s="1"/>
  <c r="AO15" i="8"/>
  <c r="AP15" i="8" s="1"/>
  <c r="AO14" i="8"/>
  <c r="AP14" i="8" s="1"/>
  <c r="AO13" i="8"/>
  <c r="AP13" i="8" s="1"/>
  <c r="AO12" i="8"/>
  <c r="AP12" i="8" s="1"/>
  <c r="AO11" i="8"/>
  <c r="AP11" i="8" s="1"/>
  <c r="AO10" i="8"/>
  <c r="AP10" i="8" s="1"/>
  <c r="AO9" i="8"/>
  <c r="AP9" i="8" s="1"/>
  <c r="AO8" i="8"/>
  <c r="D54" i="8"/>
  <c r="AO48" i="8" l="1"/>
  <c r="AP48" i="8" s="1"/>
  <c r="AP51" i="8" s="1"/>
  <c r="AQ51" i="8" s="1"/>
  <c r="AO29" i="9"/>
  <c r="AN8" i="9"/>
  <c r="AL8" i="9"/>
  <c r="AJ8" i="9"/>
  <c r="AH8" i="9"/>
  <c r="AF8" i="9"/>
  <c r="AD8" i="9"/>
  <c r="AB8" i="9"/>
  <c r="Z8" i="9"/>
  <c r="X8" i="9"/>
  <c r="V8" i="9"/>
  <c r="T8" i="9"/>
  <c r="R8" i="9"/>
  <c r="P8" i="9"/>
  <c r="N8" i="9"/>
  <c r="L8" i="9"/>
  <c r="J8" i="9"/>
  <c r="AM8" i="9"/>
  <c r="AK8" i="9"/>
  <c r="AI8" i="9"/>
  <c r="AG8" i="9"/>
  <c r="AE8" i="9"/>
  <c r="M8" i="9"/>
  <c r="Q8" i="9"/>
  <c r="U8" i="9"/>
  <c r="Y8" i="9"/>
  <c r="AC8" i="9"/>
  <c r="AP8" i="8"/>
  <c r="K8" i="9"/>
  <c r="O8" i="9"/>
  <c r="S8" i="9"/>
  <c r="W8" i="9"/>
  <c r="AA8" i="9"/>
  <c r="AP29" i="9"/>
  <c r="AP32" i="9" s="1"/>
  <c r="AP9" i="9"/>
  <c r="AQ32" i="9" l="1"/>
  <c r="AJ10" i="1"/>
  <c r="AM10" i="1"/>
  <c r="AU10" i="1"/>
  <c r="AJ11" i="1"/>
  <c r="AM11" i="1"/>
  <c r="AU11" i="1"/>
  <c r="AJ12" i="1"/>
  <c r="AM12" i="1"/>
  <c r="AU12" i="1"/>
  <c r="AJ13" i="1"/>
  <c r="AM13" i="1"/>
  <c r="AU13" i="1"/>
  <c r="AJ17" i="1"/>
  <c r="AM17" i="1"/>
  <c r="AU17" i="1"/>
  <c r="AJ18" i="1"/>
  <c r="AM18" i="1"/>
  <c r="AU18" i="1"/>
  <c r="AJ19" i="1"/>
  <c r="AM19" i="1"/>
  <c r="AU19" i="1"/>
  <c r="E20" i="1"/>
  <c r="F20" i="1"/>
  <c r="G20" i="1"/>
  <c r="H20" i="1"/>
  <c r="I20" i="1"/>
  <c r="J20" i="1"/>
  <c r="K20" i="1"/>
  <c r="L20" i="1"/>
  <c r="M20" i="1"/>
  <c r="N20" i="1"/>
  <c r="O20" i="1"/>
  <c r="P20" i="1"/>
  <c r="Q20" i="1"/>
  <c r="R20" i="1"/>
  <c r="S20" i="1"/>
  <c r="T20" i="1"/>
  <c r="U20" i="1"/>
  <c r="V20" i="1"/>
  <c r="W20" i="1"/>
  <c r="X20" i="1"/>
  <c r="Y20" i="1"/>
  <c r="Z20" i="1"/>
  <c r="AA20" i="1"/>
  <c r="AB20" i="1"/>
  <c r="AC20" i="1"/>
  <c r="AD20" i="1"/>
  <c r="AE20" i="1"/>
  <c r="AF20" i="1"/>
  <c r="AJ20" i="1"/>
  <c r="AM20" i="1"/>
  <c r="AP20" i="1"/>
  <c r="AJ24" i="1"/>
  <c r="AM24" i="1" s="1"/>
  <c r="AU24" i="1"/>
  <c r="AJ25" i="1"/>
  <c r="AM25" i="1" s="1"/>
  <c r="AU25" i="1"/>
  <c r="AJ26" i="1"/>
  <c r="AM26" i="1" s="1"/>
  <c r="AU26" i="1"/>
  <c r="AJ27" i="1"/>
  <c r="AM27" i="1" s="1"/>
  <c r="AU27" i="1"/>
</calcChain>
</file>

<file path=xl/comments1.xml><?xml version="1.0" encoding="utf-8"?>
<comments xmlns="http://schemas.openxmlformats.org/spreadsheetml/2006/main">
  <authors>
    <author>作成者</author>
  </authors>
  <commentList>
    <comment ref="R7" authorId="0" shapeId="0">
      <text>
        <r>
          <rPr>
            <b/>
            <sz val="9"/>
            <color indexed="81"/>
            <rFont val="MS P ゴシック"/>
            <family val="3"/>
            <charset val="128"/>
          </rPr>
          <t>判断材料をプルダウンで選択</t>
        </r>
      </text>
    </comment>
    <comment ref="Q10" authorId="0" shapeId="0">
      <text>
        <r>
          <rPr>
            <b/>
            <sz val="9"/>
            <color indexed="81"/>
            <rFont val="MS P ゴシック"/>
            <family val="3"/>
            <charset val="128"/>
          </rPr>
          <t>サービス所要時間はプルダウンで選択</t>
        </r>
      </text>
    </comment>
    <comment ref="C11" authorId="0" shapeId="0">
      <text>
        <r>
          <rPr>
            <b/>
            <sz val="9"/>
            <color indexed="81"/>
            <rFont val="MS P ゴシック"/>
            <family val="3"/>
            <charset val="128"/>
          </rPr>
          <t>区分をプルダウンで選択</t>
        </r>
      </text>
    </comment>
  </commentList>
</comments>
</file>

<file path=xl/comments2.xml><?xml version="1.0" encoding="utf-8"?>
<comments xmlns="http://schemas.openxmlformats.org/spreadsheetml/2006/main">
  <authors>
    <author>作成者</author>
  </authors>
  <commentList>
    <comment ref="C22" authorId="0" shapeId="0">
      <text>
        <r>
          <rPr>
            <b/>
            <sz val="9"/>
            <color indexed="81"/>
            <rFont val="MS P ゴシック"/>
            <family val="3"/>
            <charset val="128"/>
          </rPr>
          <t>●●損害保険　など</t>
        </r>
      </text>
    </comment>
    <comment ref="C24" authorId="0" shapeId="0">
      <text>
        <r>
          <rPr>
            <b/>
            <sz val="9"/>
            <color indexed="81"/>
            <rFont val="MS P ゴシック"/>
            <family val="3"/>
            <charset val="128"/>
          </rPr>
          <t>〇年△月□日～●年▲月■日</t>
        </r>
      </text>
    </comment>
  </commentList>
</comments>
</file>

<file path=xl/sharedStrings.xml><?xml version="1.0" encoding="utf-8"?>
<sst xmlns="http://schemas.openxmlformats.org/spreadsheetml/2006/main" count="675" uniqueCount="369">
  <si>
    <t>注８　行が不足する場合は、適宜複写し作成してください。
　　　</t>
    <rPh sb="0" eb="1">
      <t>チュウ</t>
    </rPh>
    <rPh sb="3" eb="4">
      <t>ギョウ</t>
    </rPh>
    <rPh sb="5" eb="7">
      <t>フソク</t>
    </rPh>
    <rPh sb="9" eb="11">
      <t>バアイ</t>
    </rPh>
    <rPh sb="13" eb="15">
      <t>テキギ</t>
    </rPh>
    <rPh sb="15" eb="17">
      <t>フクシャ</t>
    </rPh>
    <rPh sb="18" eb="20">
      <t>サクセイ</t>
    </rPh>
    <phoneticPr fontId="6"/>
  </si>
  <si>
    <t>注７　当該職員が福祉専門職加算等の対象資格（社会福祉士、介護福祉士、理学療法士等）保有者である場合は、「資格等」欄に当該資格名を必ず記載してください。
　　　</t>
    <rPh sb="0" eb="1">
      <t>チュウ</t>
    </rPh>
    <rPh sb="3" eb="5">
      <t>トウガイ</t>
    </rPh>
    <rPh sb="5" eb="7">
      <t>ショクイン</t>
    </rPh>
    <rPh sb="8" eb="10">
      <t>フクシ</t>
    </rPh>
    <rPh sb="10" eb="12">
      <t>センモン</t>
    </rPh>
    <rPh sb="12" eb="13">
      <t>ショク</t>
    </rPh>
    <rPh sb="13" eb="15">
      <t>カサン</t>
    </rPh>
    <rPh sb="15" eb="16">
      <t>トウ</t>
    </rPh>
    <rPh sb="17" eb="19">
      <t>タイショウ</t>
    </rPh>
    <rPh sb="19" eb="21">
      <t>シカク</t>
    </rPh>
    <rPh sb="41" eb="44">
      <t>ホユウシャ</t>
    </rPh>
    <rPh sb="47" eb="49">
      <t>バアイ</t>
    </rPh>
    <rPh sb="52" eb="54">
      <t>シカク</t>
    </rPh>
    <rPh sb="54" eb="55">
      <t>トウ</t>
    </rPh>
    <rPh sb="56" eb="57">
      <t>ラン</t>
    </rPh>
    <rPh sb="58" eb="60">
      <t>トウガイ</t>
    </rPh>
    <rPh sb="60" eb="62">
      <t>シカク</t>
    </rPh>
    <rPh sb="62" eb="63">
      <t>メイ</t>
    </rPh>
    <rPh sb="64" eb="65">
      <t>カナラ</t>
    </rPh>
    <rPh sb="66" eb="68">
      <t>キサイ</t>
    </rPh>
    <phoneticPr fontId="6"/>
  </si>
  <si>
    <r>
      <t>注６　</t>
    </r>
    <r>
      <rPr>
        <b/>
        <u/>
        <sz val="10"/>
        <rFont val="ＭＳ ゴシック"/>
        <family val="3"/>
        <charset val="128"/>
      </rPr>
      <t>「常勤換算後の人数」欄の算出に当たっては、職員ごとに小数点以下第２位を切り捨て</t>
    </r>
    <r>
      <rPr>
        <sz val="10"/>
        <rFont val="ＭＳ ゴシック"/>
        <family val="3"/>
        <charset val="128"/>
      </rPr>
      <t>てください。
　　　なお、「週平均の勤務時間」数が、超過勤務等により常勤職員の勤務すべき時間数を超える場合であっても、常勤換算後の人数は1.0としてください。</t>
    </r>
    <rPh sb="0" eb="1">
      <t>チュウ</t>
    </rPh>
    <rPh sb="24" eb="26">
      <t>ショクイン</t>
    </rPh>
    <rPh sb="38" eb="39">
      <t>キ</t>
    </rPh>
    <rPh sb="40" eb="41">
      <t>ス</t>
    </rPh>
    <rPh sb="65" eb="66">
      <t>スウ</t>
    </rPh>
    <rPh sb="68" eb="70">
      <t>チョウカ</t>
    </rPh>
    <rPh sb="70" eb="72">
      <t>キンム</t>
    </rPh>
    <rPh sb="72" eb="73">
      <t>トウ</t>
    </rPh>
    <phoneticPr fontId="6"/>
  </si>
  <si>
    <t>注５　１日の勤務時間数は、超過勤務等も含め実際の勤務時間数を記入してください。
　　※　兼務の場合は、兼務する他のサービスにおける業務量との比較により概ねの割合（月ごとに）を設定してください。
　　　　（ex 生活介護と就労継続支援Ｂ型との業務割合：6:4の場合＝生活介護4.8時間：就労継続支援Ｂ型3.2時間）
　　　なお、常勤職員が年休(有給休暇等）・休職等により欠勤している場合は、時間数に替えて○（半日の場合は△）印を記入してください。
　　　ただし、その際「４週の合計」欄、「週平均の勤務時間」欄には、欠勤日も常勤職員の勤務すべき１日の時間数（ex 週40時間勤務の場合は8時間）を勤務したものとして集計・算出してください。</t>
    <rPh sb="0" eb="1">
      <t>チュウ</t>
    </rPh>
    <phoneticPr fontId="6"/>
  </si>
  <si>
    <t>注４　「その他の職員」欄には、管理者、サービス管理責任者、事務員、栄養士・調理師その他、直接サービス提供職員以外の職員を記載してください。
　　※　昼間多機能・一体型事業所の場合、１つの事業種別・事業所にまとめて記載いただければ結構です。</t>
    <rPh sb="0" eb="1">
      <t>チュウ</t>
    </rPh>
    <rPh sb="74" eb="76">
      <t>ヒルマ</t>
    </rPh>
    <phoneticPr fontId="6"/>
  </si>
  <si>
    <t>注３　「常勤職員の勤務すべき時間数」欄、「サービス提供時間」欄（運営規程に定める各事業ごとの営業時間）も忘れずに記入してください。</t>
    <rPh sb="0" eb="1">
      <t>チュウ</t>
    </rPh>
    <phoneticPr fontId="6"/>
  </si>
  <si>
    <r>
      <t>注２　</t>
    </r>
    <r>
      <rPr>
        <b/>
        <u/>
        <sz val="10"/>
        <rFont val="ＭＳ ゴシック"/>
        <family val="3"/>
        <charset val="128"/>
      </rPr>
      <t>「勤務形態」欄は、①常勤・専従、②常勤・兼務、③非常勤・専従、④非常勤・兼務のいずれかを記載</t>
    </r>
    <r>
      <rPr>
        <sz val="10"/>
        <rFont val="ＭＳ ゴシック"/>
        <family val="3"/>
        <charset val="128"/>
      </rPr>
      <t>してください。
　　　また、加算等に係る加配職員である場合は、氏名の後ろに「（加配分）」と明記、区分した上で、それぞれ1日あたりの勤務時間を記載してください。</t>
    </r>
    <rPh sb="0" eb="1">
      <t>チュウ</t>
    </rPh>
    <rPh sb="76" eb="78">
      <t>バアイ</t>
    </rPh>
    <rPh sb="80" eb="82">
      <t>シメイ</t>
    </rPh>
    <rPh sb="83" eb="84">
      <t>ウシ</t>
    </rPh>
    <rPh sb="88" eb="90">
      <t>カハイ</t>
    </rPh>
    <rPh sb="90" eb="91">
      <t>ブン</t>
    </rPh>
    <rPh sb="94" eb="96">
      <t>メイキ</t>
    </rPh>
    <phoneticPr fontId="6"/>
  </si>
  <si>
    <r>
      <t>注１　本表は</t>
    </r>
    <r>
      <rPr>
        <b/>
        <u/>
        <sz val="10"/>
        <rFont val="ＭＳ ゴシック"/>
        <family val="3"/>
        <charset val="128"/>
      </rPr>
      <t>サービスの種類ごと、主たる事業所、従たる事業所ごとに作成</t>
    </r>
    <r>
      <rPr>
        <sz val="10"/>
        <rFont val="ＭＳ ゴシック"/>
        <family val="3"/>
        <charset val="128"/>
      </rPr>
      <t>してください。
　　　また、生活介護、療養介護、施設入所支援において、</t>
    </r>
    <r>
      <rPr>
        <b/>
        <u/>
        <sz val="10"/>
        <rFont val="ＭＳ ゴシック"/>
        <family val="3"/>
        <charset val="128"/>
      </rPr>
      <t>複数のサービス提供単位を設定する場合はその単位ごとに作成</t>
    </r>
    <r>
      <rPr>
        <sz val="10"/>
        <rFont val="ＭＳ ゴシック"/>
        <family val="3"/>
        <charset val="128"/>
      </rPr>
      <t>してください。</t>
    </r>
    <rPh sb="0" eb="1">
      <t>チュウ</t>
    </rPh>
    <rPh sb="3" eb="4">
      <t>ホン</t>
    </rPh>
    <rPh sb="4" eb="5">
      <t>ヒョウ</t>
    </rPh>
    <rPh sb="11" eb="13">
      <t>シュルイ</t>
    </rPh>
    <rPh sb="16" eb="17">
      <t>シュ</t>
    </rPh>
    <rPh sb="19" eb="22">
      <t>ジギョウショ</t>
    </rPh>
    <rPh sb="23" eb="24">
      <t>ジュウ</t>
    </rPh>
    <rPh sb="26" eb="29">
      <t>ジギョウショ</t>
    </rPh>
    <rPh sb="32" eb="34">
      <t>サクセイ</t>
    </rPh>
    <rPh sb="48" eb="50">
      <t>セイカツ</t>
    </rPh>
    <rPh sb="50" eb="52">
      <t>カイゴ</t>
    </rPh>
    <rPh sb="53" eb="55">
      <t>リョウヨウ</t>
    </rPh>
    <rPh sb="55" eb="57">
      <t>カイゴ</t>
    </rPh>
    <rPh sb="58" eb="60">
      <t>シセツ</t>
    </rPh>
    <rPh sb="60" eb="62">
      <t>ニュウショ</t>
    </rPh>
    <rPh sb="62" eb="64">
      <t>シエン</t>
    </rPh>
    <rPh sb="69" eb="71">
      <t>フクスウ</t>
    </rPh>
    <rPh sb="76" eb="78">
      <t>テイキョウ</t>
    </rPh>
    <rPh sb="81" eb="83">
      <t>セッテイ</t>
    </rPh>
    <phoneticPr fontId="6"/>
  </si>
  <si>
    <t>その他の職員</t>
    <rPh sb="2" eb="3">
      <t>タ</t>
    </rPh>
    <rPh sb="4" eb="6">
      <t>ショクイン</t>
    </rPh>
    <phoneticPr fontId="6"/>
  </si>
  <si>
    <t>サービス提供時間</t>
    <rPh sb="4" eb="6">
      <t>テイキョウ</t>
    </rPh>
    <rPh sb="6" eb="8">
      <t>ジカン</t>
    </rPh>
    <phoneticPr fontId="6"/>
  </si>
  <si>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6"/>
  </si>
  <si>
    <t>合計</t>
    <rPh sb="0" eb="2">
      <t>ゴウケイ</t>
    </rPh>
    <phoneticPr fontId="6"/>
  </si>
  <si>
    <t>資格等</t>
    <rPh sb="0" eb="2">
      <t>シカク</t>
    </rPh>
    <rPh sb="2" eb="3">
      <t>トウ</t>
    </rPh>
    <phoneticPr fontId="6"/>
  </si>
  <si>
    <t>常勤換算後の人数</t>
    <rPh sb="0" eb="2">
      <t>ジョウキン</t>
    </rPh>
    <rPh sb="2" eb="4">
      <t>カンザン</t>
    </rPh>
    <rPh sb="4" eb="5">
      <t>ゴ</t>
    </rPh>
    <rPh sb="6" eb="8">
      <t>ニンズウ</t>
    </rPh>
    <phoneticPr fontId="6"/>
  </si>
  <si>
    <t>週平均の勤務時間</t>
    <rPh sb="0" eb="3">
      <t>シュウヘイキン</t>
    </rPh>
    <rPh sb="4" eb="6">
      <t>キンム</t>
    </rPh>
    <rPh sb="6" eb="8">
      <t>ジカン</t>
    </rPh>
    <phoneticPr fontId="6"/>
  </si>
  <si>
    <t>第４週</t>
    <rPh sb="0" eb="1">
      <t>ダイ</t>
    </rPh>
    <rPh sb="2" eb="3">
      <t>シュウ</t>
    </rPh>
    <phoneticPr fontId="6"/>
  </si>
  <si>
    <t>第３週</t>
    <rPh sb="0" eb="1">
      <t>ダイ</t>
    </rPh>
    <rPh sb="2" eb="3">
      <t>シュウ</t>
    </rPh>
    <phoneticPr fontId="6"/>
  </si>
  <si>
    <t>第２週</t>
    <rPh sb="0" eb="1">
      <t>ダイ</t>
    </rPh>
    <rPh sb="2" eb="3">
      <t>シュウ</t>
    </rPh>
    <phoneticPr fontId="6"/>
  </si>
  <si>
    <t>第１週</t>
    <rPh sb="0" eb="1">
      <t>ダイ</t>
    </rPh>
    <rPh sb="2" eb="3">
      <t>シュウ</t>
    </rPh>
    <phoneticPr fontId="6"/>
  </si>
  <si>
    <t>氏名</t>
    <rPh sb="0" eb="2">
      <t>シメイ</t>
    </rPh>
    <phoneticPr fontId="6"/>
  </si>
  <si>
    <t>勤務形態</t>
    <rPh sb="0" eb="2">
      <t>キンム</t>
    </rPh>
    <rPh sb="2" eb="4">
      <t>ケイタイ</t>
    </rPh>
    <phoneticPr fontId="6"/>
  </si>
  <si>
    <t>職種</t>
    <rPh sb="0" eb="2">
      <t>ショクシュ</t>
    </rPh>
    <phoneticPr fontId="6"/>
  </si>
  <si>
    <t>直接サービス提供職員</t>
    <rPh sb="0" eb="2">
      <t>チョクセツ</t>
    </rPh>
    <rPh sb="6" eb="8">
      <t>テイキョウ</t>
    </rPh>
    <rPh sb="8" eb="10">
      <t>ショクイン</t>
    </rPh>
    <phoneticPr fontId="6"/>
  </si>
  <si>
    <t>　</t>
    <phoneticPr fontId="6"/>
  </si>
  <si>
    <t>人員配置区分等届出上の必要職員数</t>
    <rPh sb="0" eb="2">
      <t>ジンイン</t>
    </rPh>
    <rPh sb="2" eb="4">
      <t>ハイチ</t>
    </rPh>
    <rPh sb="4" eb="6">
      <t>クブン</t>
    </rPh>
    <rPh sb="6" eb="7">
      <t>トウ</t>
    </rPh>
    <rPh sb="7" eb="9">
      <t>トドケデ</t>
    </rPh>
    <phoneticPr fontId="6"/>
  </si>
  <si>
    <t>平均障害支援区分（生活介護の場合に記載）</t>
    <rPh sb="0" eb="2">
      <t>ヘイキン</t>
    </rPh>
    <phoneticPr fontId="6"/>
  </si>
  <si>
    <t>指定基準上の必要職員数</t>
    <rPh sb="0" eb="2">
      <t>シテイ</t>
    </rPh>
    <rPh sb="2" eb="4">
      <t>キジュン</t>
    </rPh>
    <rPh sb="4" eb="5">
      <t>ジョウ</t>
    </rPh>
    <rPh sb="6" eb="8">
      <t>ヒツヨウ</t>
    </rPh>
    <rPh sb="8" eb="11">
      <t>ショクインスウ</t>
    </rPh>
    <phoneticPr fontId="6"/>
  </si>
  <si>
    <t>前年度の平均利用者数</t>
    <rPh sb="0" eb="3">
      <t>ゼンネンド</t>
    </rPh>
    <rPh sb="4" eb="6">
      <t>ヘイキン</t>
    </rPh>
    <rPh sb="6" eb="9">
      <t>リヨウシャ</t>
    </rPh>
    <rPh sb="9" eb="10">
      <t>スウ</t>
    </rPh>
    <phoneticPr fontId="6"/>
  </si>
  <si>
    <t>定員</t>
    <rPh sb="0" eb="2">
      <t>テイイン</t>
    </rPh>
    <phoneticPr fontId="6"/>
  </si>
  <si>
    <r>
      <t>サービス提供単位名（</t>
    </r>
    <r>
      <rPr>
        <u/>
        <sz val="12"/>
        <rFont val="ＭＳ ゴシック"/>
        <family val="3"/>
        <charset val="128"/>
      </rPr>
      <t>※複数のサービス提供単位を設定する場合のみ</t>
    </r>
    <r>
      <rPr>
        <sz val="12"/>
        <rFont val="ＭＳ ゴシック"/>
        <family val="3"/>
        <charset val="128"/>
      </rPr>
      <t>）</t>
    </r>
    <rPh sb="4" eb="6">
      <t>テイキョウ</t>
    </rPh>
    <rPh sb="6" eb="9">
      <t>タンイメイ</t>
    </rPh>
    <phoneticPr fontId="6"/>
  </si>
  <si>
    <t>サービスの種類</t>
    <rPh sb="5" eb="7">
      <t>シュルイ</t>
    </rPh>
    <phoneticPr fontId="6"/>
  </si>
  <si>
    <t>（４）</t>
    <phoneticPr fontId="6"/>
  </si>
  <si>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6"/>
  </si>
  <si>
    <t>身体拘束を行う場合、本人、家族等の同意を得ていますか。</t>
    <rPh sb="0" eb="2">
      <t>シンタイ</t>
    </rPh>
    <rPh sb="2" eb="4">
      <t>コウソク</t>
    </rPh>
    <rPh sb="5" eb="6">
      <t>オコナ</t>
    </rPh>
    <rPh sb="7" eb="9">
      <t>バアイ</t>
    </rPh>
    <rPh sb="10" eb="12">
      <t>ホンニン</t>
    </rPh>
    <rPh sb="13" eb="15">
      <t>カゾク</t>
    </rPh>
    <rPh sb="15" eb="16">
      <t>トウ</t>
    </rPh>
    <rPh sb="17" eb="19">
      <t>ドウイ</t>
    </rPh>
    <rPh sb="20" eb="21">
      <t>エ</t>
    </rPh>
    <phoneticPr fontId="6"/>
  </si>
  <si>
    <t>記録の状況等</t>
    <rPh sb="0" eb="2">
      <t>キロク</t>
    </rPh>
    <rPh sb="3" eb="5">
      <t>ジョウキョウ</t>
    </rPh>
    <rPh sb="5" eb="6">
      <t>トウ</t>
    </rPh>
    <phoneticPr fontId="6"/>
  </si>
  <si>
    <t>（３）</t>
    <phoneticPr fontId="6"/>
  </si>
  <si>
    <t>件</t>
    <rPh sb="0" eb="1">
      <t>ケン</t>
    </rPh>
    <phoneticPr fontId="6"/>
  </si>
  <si>
    <t>自分の意思で開閉できない居室等に隔離する。</t>
    <rPh sb="0" eb="2">
      <t>ジブン</t>
    </rPh>
    <rPh sb="3" eb="5">
      <t>イシ</t>
    </rPh>
    <rPh sb="6" eb="8">
      <t>カイヘイ</t>
    </rPh>
    <rPh sb="12" eb="14">
      <t>キョシツ</t>
    </rPh>
    <rPh sb="14" eb="15">
      <t>トウ</t>
    </rPh>
    <rPh sb="16" eb="18">
      <t>カクリ</t>
    </rPh>
    <phoneticPr fontId="6"/>
  </si>
  <si>
    <t>⑩</t>
    <phoneticPr fontId="6"/>
  </si>
  <si>
    <t>行動を落ち着かせるため、向精神薬を投与する。</t>
    <rPh sb="0" eb="2">
      <t>コウドウ</t>
    </rPh>
    <rPh sb="3" eb="4">
      <t>オ</t>
    </rPh>
    <rPh sb="5" eb="6">
      <t>ツ</t>
    </rPh>
    <rPh sb="12" eb="16">
      <t>コウセイシンヤク</t>
    </rPh>
    <rPh sb="17" eb="19">
      <t>トウヨ</t>
    </rPh>
    <phoneticPr fontId="6"/>
  </si>
  <si>
    <t>⑨</t>
    <phoneticPr fontId="6"/>
  </si>
  <si>
    <t>脱衣やおむつはずしを制限するため、つなぎ服を着せる。</t>
    <rPh sb="0" eb="2">
      <t>ダツイ</t>
    </rPh>
    <rPh sb="10" eb="12">
      <t>セイゲン</t>
    </rPh>
    <rPh sb="20" eb="21">
      <t>フク</t>
    </rPh>
    <rPh sb="22" eb="23">
      <t>キ</t>
    </rPh>
    <phoneticPr fontId="6"/>
  </si>
  <si>
    <t>⑧</t>
    <phoneticPr fontId="6"/>
  </si>
  <si>
    <t>立ち上がりを妨げるような椅子を使用する。</t>
    <rPh sb="0" eb="1">
      <t>タ</t>
    </rPh>
    <rPh sb="2" eb="3">
      <t>ア</t>
    </rPh>
    <rPh sb="6" eb="7">
      <t>サマタ</t>
    </rPh>
    <rPh sb="12" eb="14">
      <t>イス</t>
    </rPh>
    <rPh sb="15" eb="17">
      <t>シヨウ</t>
    </rPh>
    <phoneticPr fontId="6"/>
  </si>
  <si>
    <t>⑦</t>
    <phoneticPr fontId="6"/>
  </si>
  <si>
    <t>⑥</t>
    <phoneticPr fontId="6"/>
  </si>
  <si>
    <t>⑤</t>
    <phoneticPr fontId="6"/>
  </si>
  <si>
    <t>点滴、経管栄養等のチューブを抜かないよう、体幹や四肢をひもなどで縛る。</t>
    <rPh sb="0" eb="2">
      <t>テンテキ</t>
    </rPh>
    <rPh sb="3" eb="4">
      <t>キョウ</t>
    </rPh>
    <rPh sb="4" eb="5">
      <t>カン</t>
    </rPh>
    <rPh sb="5" eb="8">
      <t>エイヨウナド</t>
    </rPh>
    <rPh sb="14" eb="15">
      <t>ヌ</t>
    </rPh>
    <phoneticPr fontId="6"/>
  </si>
  <si>
    <t>④</t>
    <phoneticPr fontId="6"/>
  </si>
  <si>
    <t>自分で降りることができないよう、ベッドを柵で囲む。</t>
    <rPh sb="0" eb="2">
      <t>ジブン</t>
    </rPh>
    <rPh sb="3" eb="4">
      <t>オ</t>
    </rPh>
    <rPh sb="20" eb="21">
      <t>サク</t>
    </rPh>
    <rPh sb="22" eb="23">
      <t>カコ</t>
    </rPh>
    <phoneticPr fontId="6"/>
  </si>
  <si>
    <t>③</t>
    <phoneticPr fontId="6"/>
  </si>
  <si>
    <t>転落しないよう、ベッドに体幹や四肢をひもなどで縛る。</t>
    <rPh sb="0" eb="2">
      <t>テンラク</t>
    </rPh>
    <phoneticPr fontId="6"/>
  </si>
  <si>
    <t>②</t>
    <phoneticPr fontId="6"/>
  </si>
  <si>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6"/>
  </si>
  <si>
    <t>①</t>
    <phoneticPr fontId="6"/>
  </si>
  <si>
    <t>現在、行っている身体拘束の状況</t>
    <rPh sb="0" eb="2">
      <t>ゲンザイ</t>
    </rPh>
    <rPh sb="3" eb="4">
      <t>オコナ</t>
    </rPh>
    <rPh sb="8" eb="10">
      <t>シンタイ</t>
    </rPh>
    <rPh sb="10" eb="12">
      <t>コウソク</t>
    </rPh>
    <rPh sb="13" eb="15">
      <t>ジョウキョウ</t>
    </rPh>
    <phoneticPr fontId="6"/>
  </si>
  <si>
    <t>回</t>
    <rPh sb="0" eb="1">
      <t>カイ</t>
    </rPh>
    <phoneticPr fontId="6"/>
  </si>
  <si>
    <t>（２）</t>
    <phoneticPr fontId="6"/>
  </si>
  <si>
    <t>身体拘束の状況</t>
    <rPh sb="0" eb="2">
      <t>シンタイ</t>
    </rPh>
    <rPh sb="2" eb="4">
      <t>コウソク</t>
    </rPh>
    <rPh sb="5" eb="7">
      <t>ジョウキョウ</t>
    </rPh>
    <phoneticPr fontId="6"/>
  </si>
  <si>
    <t>（１）</t>
    <phoneticPr fontId="6"/>
  </si>
  <si>
    <t>事業所番号</t>
    <rPh sb="0" eb="3">
      <t>ジギョウショ</t>
    </rPh>
    <rPh sb="3" eb="5">
      <t>バンゴウ</t>
    </rPh>
    <phoneticPr fontId="6"/>
  </si>
  <si>
    <t>事業所名</t>
    <phoneticPr fontId="6"/>
  </si>
  <si>
    <t>No.</t>
    <phoneticPr fontId="6"/>
  </si>
  <si>
    <t>受給者番号</t>
    <rPh sb="0" eb="3">
      <t>ジュキュウシャ</t>
    </rPh>
    <rPh sb="3" eb="5">
      <t>バンゴウ</t>
    </rPh>
    <phoneticPr fontId="6"/>
  </si>
  <si>
    <t>受給者
発行市町</t>
    <rPh sb="0" eb="3">
      <t>ジュキュウシャ</t>
    </rPh>
    <rPh sb="4" eb="6">
      <t>ハッコウ</t>
    </rPh>
    <rPh sb="6" eb="8">
      <t>シチョウ</t>
    </rPh>
    <phoneticPr fontId="6"/>
  </si>
  <si>
    <t>サービス
種別</t>
    <rPh sb="5" eb="7">
      <t>シュベツ</t>
    </rPh>
    <phoneticPr fontId="3"/>
  </si>
  <si>
    <t>利用契約締結日</t>
    <rPh sb="0" eb="2">
      <t>リヨウ</t>
    </rPh>
    <rPh sb="2" eb="4">
      <t>ケイヤク</t>
    </rPh>
    <rPh sb="4" eb="6">
      <t>テイケツ</t>
    </rPh>
    <rPh sb="6" eb="7">
      <t>ヒ</t>
    </rPh>
    <phoneticPr fontId="3"/>
  </si>
  <si>
    <t>利用
開始日</t>
    <rPh sb="0" eb="2">
      <t>リヨウ</t>
    </rPh>
    <rPh sb="3" eb="6">
      <t>カイシビ</t>
    </rPh>
    <phoneticPr fontId="3"/>
  </si>
  <si>
    <t>利用日数</t>
    <rPh sb="0" eb="1">
      <t>リヨウ</t>
    </rPh>
    <rPh sb="1" eb="3">
      <t>ニッスウ</t>
    </rPh>
    <phoneticPr fontId="6"/>
  </si>
  <si>
    <t>利用日数
(３か月計)</t>
    <rPh sb="0" eb="2">
      <t>リヨウ</t>
    </rPh>
    <rPh sb="2" eb="4">
      <t>ニッスウ</t>
    </rPh>
    <rPh sb="8" eb="9">
      <t>ゲツ</t>
    </rPh>
    <rPh sb="9" eb="10">
      <t>ケイ</t>
    </rPh>
    <phoneticPr fontId="6"/>
  </si>
  <si>
    <t>計</t>
    <rPh sb="0" eb="1">
      <t>ケイ</t>
    </rPh>
    <phoneticPr fontId="6"/>
  </si>
  <si>
    <t>延べ利用者数</t>
    <rPh sb="0" eb="1">
      <t>ノ</t>
    </rPh>
    <rPh sb="2" eb="5">
      <t>リヨウシャ</t>
    </rPh>
    <rPh sb="5" eb="6">
      <t>スウ</t>
    </rPh>
    <phoneticPr fontId="6"/>
  </si>
  <si>
    <t>利用定員（開所日数×１日の利用定員）</t>
    <rPh sb="0" eb="2">
      <t>リヨウ</t>
    </rPh>
    <rPh sb="2" eb="4">
      <t>テイイン</t>
    </rPh>
    <rPh sb="5" eb="7">
      <t>カイショ</t>
    </rPh>
    <rPh sb="7" eb="9">
      <t>ニッスウ</t>
    </rPh>
    <rPh sb="11" eb="12">
      <t>ニチ</t>
    </rPh>
    <rPh sb="13" eb="15">
      <t>リヨウ</t>
    </rPh>
    <rPh sb="15" eb="17">
      <t>テイイン</t>
    </rPh>
    <phoneticPr fontId="6"/>
  </si>
  <si>
    <t>＜作成要領＞</t>
    <rPh sb="1" eb="3">
      <t>サクセイ</t>
    </rPh>
    <rPh sb="3" eb="5">
      <t>ヨウリョウ</t>
    </rPh>
    <phoneticPr fontId="6"/>
  </si>
  <si>
    <t>１．</t>
    <phoneticPr fontId="6"/>
  </si>
  <si>
    <t>２．</t>
    <phoneticPr fontId="3"/>
  </si>
  <si>
    <t>「施設の開所日数」欄には、各月の開所日数を記載してください。</t>
    <rPh sb="1" eb="3">
      <t>シセツ</t>
    </rPh>
    <rPh sb="4" eb="6">
      <t>カイショ</t>
    </rPh>
    <rPh sb="6" eb="8">
      <t>ニッスウ</t>
    </rPh>
    <rPh sb="9" eb="10">
      <t>ラン</t>
    </rPh>
    <rPh sb="13" eb="14">
      <t>カク</t>
    </rPh>
    <rPh sb="14" eb="15">
      <t>ツキ</t>
    </rPh>
    <rPh sb="16" eb="18">
      <t>カイショ</t>
    </rPh>
    <rPh sb="18" eb="20">
      <t>ニッスウ</t>
    </rPh>
    <rPh sb="21" eb="23">
      <t>キサイ</t>
    </rPh>
    <phoneticPr fontId="6"/>
  </si>
  <si>
    <t>３．</t>
    <phoneticPr fontId="3"/>
  </si>
  <si>
    <t>「利用定員」欄には、当該事業所の利用定員を記載してください。月の途中で利用定員を変更した場合には、備考欄にその旨を記載してください（記載例：○年○月○日から利用定員変更１０人→２０人）</t>
    <rPh sb="1" eb="3">
      <t>リヨウ</t>
    </rPh>
    <rPh sb="3" eb="5">
      <t>テイイン</t>
    </rPh>
    <rPh sb="6" eb="7">
      <t>ラン</t>
    </rPh>
    <rPh sb="10" eb="12">
      <t>トウガイ</t>
    </rPh>
    <rPh sb="12" eb="15">
      <t>ジギョウショ</t>
    </rPh>
    <rPh sb="16" eb="18">
      <t>リヨウ</t>
    </rPh>
    <rPh sb="18" eb="20">
      <t>テイイン</t>
    </rPh>
    <rPh sb="21" eb="23">
      <t>キサイ</t>
    </rPh>
    <rPh sb="30" eb="31">
      <t>ツキ</t>
    </rPh>
    <rPh sb="32" eb="34">
      <t>トチュウ</t>
    </rPh>
    <rPh sb="35" eb="37">
      <t>リヨウ</t>
    </rPh>
    <rPh sb="37" eb="39">
      <t>テイイン</t>
    </rPh>
    <rPh sb="40" eb="42">
      <t>ヘンコウ</t>
    </rPh>
    <rPh sb="44" eb="46">
      <t>バアイ</t>
    </rPh>
    <rPh sb="49" eb="52">
      <t>ビコウラン</t>
    </rPh>
    <rPh sb="55" eb="56">
      <t>ムネ</t>
    </rPh>
    <rPh sb="57" eb="59">
      <t>キサイ</t>
    </rPh>
    <rPh sb="66" eb="69">
      <t>キサイレイ</t>
    </rPh>
    <rPh sb="71" eb="72">
      <t>ネン</t>
    </rPh>
    <rPh sb="73" eb="74">
      <t>ガツ</t>
    </rPh>
    <rPh sb="75" eb="76">
      <t>ニチ</t>
    </rPh>
    <rPh sb="78" eb="80">
      <t>リヨウ</t>
    </rPh>
    <rPh sb="80" eb="82">
      <t>テイイン</t>
    </rPh>
    <rPh sb="82" eb="84">
      <t>ヘンコウ</t>
    </rPh>
    <rPh sb="86" eb="87">
      <t>ニン</t>
    </rPh>
    <rPh sb="90" eb="91">
      <t>ニン</t>
    </rPh>
    <phoneticPr fontId="6"/>
  </si>
  <si>
    <t>４．</t>
    <phoneticPr fontId="3"/>
  </si>
  <si>
    <t>【　記　載　例　】</t>
    <rPh sb="2" eb="3">
      <t>キ</t>
    </rPh>
    <rPh sb="4" eb="5">
      <t>サイ</t>
    </rPh>
    <rPh sb="6" eb="7">
      <t>レイ</t>
    </rPh>
    <phoneticPr fontId="6"/>
  </si>
  <si>
    <t>神戸市</t>
    <rPh sb="0" eb="2">
      <t>コウベシ</t>
    </rPh>
    <phoneticPr fontId="6"/>
  </si>
  <si>
    <t>明石市</t>
    <rPh sb="0" eb="2">
      <t>アカシシ</t>
    </rPh>
    <phoneticPr fontId="6"/>
  </si>
  <si>
    <t>障害支援区分</t>
    <rPh sb="0" eb="2">
      <t>ショウガイ</t>
    </rPh>
    <rPh sb="2" eb="4">
      <t>シエン</t>
    </rPh>
    <rPh sb="4" eb="6">
      <t>クブン</t>
    </rPh>
    <phoneticPr fontId="6"/>
  </si>
  <si>
    <t>区分４</t>
  </si>
  <si>
    <t>区分２</t>
  </si>
  <si>
    <t>事業所番号・事業（施設）名</t>
    <rPh sb="0" eb="3">
      <t>ジギョウショ</t>
    </rPh>
    <rPh sb="3" eb="5">
      <t>バンゴウ</t>
    </rPh>
    <rPh sb="6" eb="8">
      <t>ジギョウ</t>
    </rPh>
    <rPh sb="9" eb="11">
      <t>シセツ</t>
    </rPh>
    <rPh sb="12" eb="13">
      <t>メイ</t>
    </rPh>
    <phoneticPr fontId="6"/>
  </si>
  <si>
    <t>従業者の勤務の体制及び勤務形態一覧表（令和○○年○月分）</t>
    <rPh sb="0" eb="3">
      <t>ジュウギョウシャ</t>
    </rPh>
    <rPh sb="4" eb="6">
      <t>キンム</t>
    </rPh>
    <rPh sb="7" eb="9">
      <t>タイセイ</t>
    </rPh>
    <rPh sb="9" eb="10">
      <t>オヨ</t>
    </rPh>
    <rPh sb="11" eb="13">
      <t>キンム</t>
    </rPh>
    <rPh sb="13" eb="15">
      <t>ケイタイ</t>
    </rPh>
    <rPh sb="15" eb="18">
      <t>イチランヒョウ</t>
    </rPh>
    <rPh sb="19" eb="21">
      <t>レイワ</t>
    </rPh>
    <rPh sb="23" eb="24">
      <t>ネン</t>
    </rPh>
    <rPh sb="25" eb="26">
      <t>ツキ</t>
    </rPh>
    <rPh sb="26" eb="27">
      <t>ブン</t>
    </rPh>
    <phoneticPr fontId="6"/>
  </si>
  <si>
    <t>サービス提供単位※</t>
    <rPh sb="4" eb="6">
      <t>テイキョウ</t>
    </rPh>
    <rPh sb="6" eb="8">
      <t>タンイ</t>
    </rPh>
    <phoneticPr fontId="6"/>
  </si>
  <si>
    <t>　　単位中　　　単位目</t>
    <rPh sb="2" eb="4">
      <t>タンイ</t>
    </rPh>
    <rPh sb="4" eb="5">
      <t>ナカ</t>
    </rPh>
    <rPh sb="8" eb="10">
      <t>タンイ</t>
    </rPh>
    <rPh sb="10" eb="11">
      <t>メ</t>
    </rPh>
    <phoneticPr fontId="6"/>
  </si>
  <si>
    <t>事業所・施設名</t>
    <rPh sb="0" eb="3">
      <t>ジギョウショ</t>
    </rPh>
    <rPh sb="4" eb="6">
      <t>シセツ</t>
    </rPh>
    <rPh sb="6" eb="7">
      <t>メイ</t>
    </rPh>
    <phoneticPr fontId="6"/>
  </si>
  <si>
    <t>○○園</t>
    <rPh sb="2" eb="3">
      <t>エン</t>
    </rPh>
    <phoneticPr fontId="6"/>
  </si>
  <si>
    <t>　20　人</t>
    <rPh sb="4" eb="5">
      <t>ニン</t>
    </rPh>
    <phoneticPr fontId="6"/>
  </si>
  <si>
    <t>12　人</t>
    <rPh sb="3" eb="4">
      <t>ニン</t>
    </rPh>
    <phoneticPr fontId="6"/>
  </si>
  <si>
    <t>平均障害程度区分（生活介護の場合に記載）</t>
    <rPh sb="0" eb="2">
      <t>ヘイキン</t>
    </rPh>
    <rPh sb="2" eb="4">
      <t>ショウガイ</t>
    </rPh>
    <rPh sb="4" eb="6">
      <t>テイド</t>
    </rPh>
    <rPh sb="6" eb="8">
      <t>クブン</t>
    </rPh>
    <phoneticPr fontId="6"/>
  </si>
  <si>
    <t>４週の合計</t>
    <rPh sb="1" eb="2">
      <t>シュウ</t>
    </rPh>
    <rPh sb="3" eb="5">
      <t>ゴウケイ</t>
    </rPh>
    <phoneticPr fontId="6"/>
  </si>
  <si>
    <t>木</t>
    <rPh sb="0" eb="1">
      <t>モク</t>
    </rPh>
    <phoneticPr fontId="6"/>
  </si>
  <si>
    <t>金</t>
    <rPh sb="0" eb="1">
      <t>キン</t>
    </rPh>
    <phoneticPr fontId="6"/>
  </si>
  <si>
    <t>土</t>
    <rPh sb="0" eb="1">
      <t>ド</t>
    </rPh>
    <phoneticPr fontId="6"/>
  </si>
  <si>
    <t>日</t>
    <rPh sb="0" eb="1">
      <t>ニチ</t>
    </rPh>
    <phoneticPr fontId="6"/>
  </si>
  <si>
    <t>月</t>
    <rPh sb="0" eb="1">
      <t>ツキ</t>
    </rPh>
    <phoneticPr fontId="6"/>
  </si>
  <si>
    <t>火</t>
    <rPh sb="0" eb="1">
      <t>ヒ</t>
    </rPh>
    <phoneticPr fontId="6"/>
  </si>
  <si>
    <t>水</t>
    <rPh sb="0" eb="1">
      <t>ミズ</t>
    </rPh>
    <phoneticPr fontId="6"/>
  </si>
  <si>
    <t>常勤・専従</t>
    <rPh sb="0" eb="2">
      <t>ジョウキン</t>
    </rPh>
    <rPh sb="3" eb="5">
      <t>センジュウ</t>
    </rPh>
    <phoneticPr fontId="6"/>
  </si>
  <si>
    <t>Ａ</t>
    <phoneticPr fontId="6"/>
  </si>
  <si>
    <t>Ｂ</t>
    <phoneticPr fontId="6"/>
  </si>
  <si>
    <t>非常勤・専従</t>
    <rPh sb="0" eb="3">
      <t>ヒジョウキン</t>
    </rPh>
    <rPh sb="4" eb="6">
      <t>センジュウ</t>
    </rPh>
    <phoneticPr fontId="6"/>
  </si>
  <si>
    <t>Ｃ</t>
    <phoneticPr fontId="6"/>
  </si>
  <si>
    <t>生活支援員</t>
    <rPh sb="0" eb="2">
      <t>セイカツ</t>
    </rPh>
    <phoneticPr fontId="6"/>
  </si>
  <si>
    <t>常勤・専従</t>
  </si>
  <si>
    <t>Ｄ</t>
    <phoneticPr fontId="6"/>
  </si>
  <si>
    <t>生活支援員</t>
  </si>
  <si>
    <t>非常勤・専従</t>
    <rPh sb="0" eb="1">
      <t>ヒ</t>
    </rPh>
    <rPh sb="4" eb="6">
      <t>センジュウ</t>
    </rPh>
    <phoneticPr fontId="6"/>
  </si>
  <si>
    <t>Ｅ</t>
    <phoneticPr fontId="6"/>
  </si>
  <si>
    <t>←必ず記入</t>
    <rPh sb="1" eb="2">
      <t>カナラ</t>
    </rPh>
    <rPh sb="3" eb="5">
      <t>キニュウ</t>
    </rPh>
    <phoneticPr fontId="6"/>
  </si>
  <si>
    <t>　</t>
  </si>
  <si>
    <t>管理者</t>
    <rPh sb="0" eb="3">
      <t>カンリシャ</t>
    </rPh>
    <phoneticPr fontId="6"/>
  </si>
  <si>
    <t>Ｆ</t>
    <phoneticPr fontId="6"/>
  </si>
  <si>
    <t>サービス管理責任者</t>
    <rPh sb="4" eb="6">
      <t>カンリ</t>
    </rPh>
    <rPh sb="6" eb="9">
      <t>セキニンシャ</t>
    </rPh>
    <phoneticPr fontId="6"/>
  </si>
  <si>
    <t>Ｇ</t>
    <phoneticPr fontId="6"/>
  </si>
  <si>
    <t>定  員</t>
    <rPh sb="0" eb="1">
      <t>サダム</t>
    </rPh>
    <rPh sb="3" eb="4">
      <t>イン</t>
    </rPh>
    <phoneticPr fontId="6"/>
  </si>
  <si>
    <t>平均利用者数</t>
    <rPh sb="0" eb="5">
      <t>ヘイキンリヨウシャ</t>
    </rPh>
    <rPh sb="5" eb="6">
      <t>スウ</t>
    </rPh>
    <phoneticPr fontId="6"/>
  </si>
  <si>
    <t>サービス提供単位ごとの月別の利用日数（本体報酬を算定した日数）</t>
    <rPh sb="4" eb="6">
      <t>テイキョウ</t>
    </rPh>
    <rPh sb="6" eb="8">
      <t>タンイ</t>
    </rPh>
    <rPh sb="11" eb="12">
      <t>ゲツ</t>
    </rPh>
    <rPh sb="12" eb="13">
      <t>ベツ</t>
    </rPh>
    <rPh sb="14" eb="16">
      <t>リヨウ</t>
    </rPh>
    <rPh sb="16" eb="18">
      <t>ニッスウ</t>
    </rPh>
    <rPh sb="19" eb="21">
      <t>ホンタイ</t>
    </rPh>
    <rPh sb="21" eb="23">
      <t>ホウシュウ</t>
    </rPh>
    <rPh sb="24" eb="26">
      <t>サンテイ</t>
    </rPh>
    <rPh sb="28" eb="29">
      <t>ニチ</t>
    </rPh>
    <rPh sb="29" eb="30">
      <t>カズ</t>
    </rPh>
    <phoneticPr fontId="6"/>
  </si>
  <si>
    <t>月別開所日数</t>
    <rPh sb="0" eb="1">
      <t>ゲツ</t>
    </rPh>
    <rPh sb="1" eb="2">
      <t>ベツ</t>
    </rPh>
    <rPh sb="2" eb="4">
      <t>カイショ</t>
    </rPh>
    <rPh sb="4" eb="6">
      <t>ニッスウ</t>
    </rPh>
    <phoneticPr fontId="6"/>
  </si>
  <si>
    <t>事業所番号・名</t>
    <rPh sb="0" eb="3">
      <t>ジギョウショ</t>
    </rPh>
    <rPh sb="3" eb="5">
      <t>バンゴウ</t>
    </rPh>
    <rPh sb="6" eb="7">
      <t>ナ</t>
    </rPh>
    <phoneticPr fontId="6"/>
  </si>
  <si>
    <t>※黄色のセルは入力しないでください</t>
    <phoneticPr fontId="6"/>
  </si>
  <si>
    <t>神戸市</t>
    <rPh sb="0" eb="2">
      <t>コウベシ</t>
    </rPh>
    <phoneticPr fontId="6"/>
  </si>
  <si>
    <t>黄色のセルは、自動計算等ですので入力や上書きは不要です。</t>
    <rPh sb="7" eb="9">
      <t>ジドウ</t>
    </rPh>
    <rPh sb="9" eb="11">
      <t>ケイサン</t>
    </rPh>
    <rPh sb="11" eb="12">
      <t>トウ</t>
    </rPh>
    <rPh sb="16" eb="18">
      <t>ニュウリョク</t>
    </rPh>
    <rPh sb="19" eb="21">
      <t>ウワガ</t>
    </rPh>
    <rPh sb="23" eb="25">
      <t>フヨウ</t>
    </rPh>
    <phoneticPr fontId="6"/>
  </si>
  <si>
    <t>黄色のセルは、自動計算ですので入力や上書きは不要です。</t>
    <rPh sb="7" eb="9">
      <t>ジドウ</t>
    </rPh>
    <rPh sb="9" eb="11">
      <t>ケイサン</t>
    </rPh>
    <rPh sb="15" eb="17">
      <t>ニュウリョク</t>
    </rPh>
    <rPh sb="18" eb="20">
      <t>ウワガ</t>
    </rPh>
    <rPh sb="22" eb="24">
      <t>フヨウ</t>
    </rPh>
    <phoneticPr fontId="6"/>
  </si>
  <si>
    <t>区分５</t>
  </si>
  <si>
    <t>障害支援区分</t>
    <rPh sb="0" eb="2">
      <t>ショウガイ</t>
    </rPh>
    <rPh sb="2" eb="4">
      <t>シエン</t>
    </rPh>
    <rPh sb="4" eb="6">
      <t>クブン</t>
    </rPh>
    <phoneticPr fontId="6"/>
  </si>
  <si>
    <t>平均障害支援区分</t>
    <rPh sb="0" eb="2">
      <t>ヘイキン</t>
    </rPh>
    <rPh sb="2" eb="4">
      <t>ショウガイ</t>
    </rPh>
    <rPh sb="4" eb="6">
      <t>シエン</t>
    </rPh>
    <rPh sb="6" eb="8">
      <t>クブン</t>
    </rPh>
    <phoneticPr fontId="6"/>
  </si>
  <si>
    <t>区分３</t>
    <rPh sb="0" eb="2">
      <t>クブン</t>
    </rPh>
    <phoneticPr fontId="6"/>
  </si>
  <si>
    <t>区分４</t>
    <rPh sb="0" eb="2">
      <t>クブン</t>
    </rPh>
    <phoneticPr fontId="6"/>
  </si>
  <si>
    <t>区分５</t>
    <rPh sb="0" eb="2">
      <t>クブン</t>
    </rPh>
    <phoneticPr fontId="6"/>
  </si>
  <si>
    <t>区分６</t>
    <rPh sb="0" eb="2">
      <t>クブン</t>
    </rPh>
    <phoneticPr fontId="6"/>
  </si>
  <si>
    <t>合計</t>
    <rPh sb="0" eb="2">
      <t>ゴウケイ</t>
    </rPh>
    <phoneticPr fontId="6"/>
  </si>
  <si>
    <t>区分</t>
    <rPh sb="0" eb="2">
      <t>クブン</t>
    </rPh>
    <phoneticPr fontId="6"/>
  </si>
  <si>
    <t>値</t>
    <rPh sb="0" eb="1">
      <t>アタイ</t>
    </rPh>
    <phoneticPr fontId="6"/>
  </si>
  <si>
    <t>区分２</t>
    <rPh sb="0" eb="2">
      <t>クブン</t>
    </rPh>
    <phoneticPr fontId="6"/>
  </si>
  <si>
    <t>必要な人員配置</t>
    <rPh sb="0" eb="2">
      <t>ヒツヨウ</t>
    </rPh>
    <rPh sb="3" eb="5">
      <t>ジンイン</t>
    </rPh>
    <rPh sb="5" eb="7">
      <t>ハイチ</t>
    </rPh>
    <phoneticPr fontId="6"/>
  </si>
  <si>
    <t>生活介護</t>
  </si>
  <si>
    <t>◇　平均利用者数算定シート（生活介護）</t>
    <rPh sb="2" eb="4">
      <t>ヘイキン</t>
    </rPh>
    <rPh sb="4" eb="7">
      <t>リヨウシャ</t>
    </rPh>
    <rPh sb="7" eb="8">
      <t>スウ</t>
    </rPh>
    <rPh sb="8" eb="10">
      <t>サンテイ</t>
    </rPh>
    <rPh sb="14" eb="16">
      <t>セイカツ</t>
    </rPh>
    <rPh sb="16" eb="18">
      <t>カイゴ</t>
    </rPh>
    <phoneticPr fontId="6"/>
  </si>
  <si>
    <t>（5：1）　　　　2.4</t>
    <phoneticPr fontId="6"/>
  </si>
  <si>
    <t>看護職員</t>
    <rPh sb="0" eb="2">
      <t>カンゴ</t>
    </rPh>
    <rPh sb="2" eb="4">
      <t>ショクイン</t>
    </rPh>
    <phoneticPr fontId="6"/>
  </si>
  <si>
    <t>Ｆ</t>
    <phoneticPr fontId="6"/>
  </si>
  <si>
    <t>看護師</t>
    <rPh sb="0" eb="3">
      <t>カンゴシ</t>
    </rPh>
    <phoneticPr fontId="6"/>
  </si>
  <si>
    <t>社会福祉士</t>
    <rPh sb="0" eb="2">
      <t>シャカイ</t>
    </rPh>
    <rPh sb="2" eb="4">
      <t>フクシ</t>
    </rPh>
    <rPh sb="4" eb="5">
      <t>シ</t>
    </rPh>
    <phoneticPr fontId="6"/>
  </si>
  <si>
    <t>介護福祉士</t>
    <rPh sb="0" eb="2">
      <t>カイゴ</t>
    </rPh>
    <rPh sb="2" eb="5">
      <t>フクシシ</t>
    </rPh>
    <phoneticPr fontId="6"/>
  </si>
  <si>
    <t>精神保健福祉士</t>
    <rPh sb="0" eb="2">
      <t>セイシン</t>
    </rPh>
    <rPh sb="2" eb="4">
      <t>ホケン</t>
    </rPh>
    <rPh sb="4" eb="7">
      <t>フクシシ</t>
    </rPh>
    <phoneticPr fontId="6"/>
  </si>
  <si>
    <t>事前調書２　</t>
  </si>
  <si>
    <t>※複数の単位がある場合は、シートをコピーしてください。</t>
    <rPh sb="1" eb="3">
      <t>フクスウ</t>
    </rPh>
    <rPh sb="4" eb="6">
      <t>タンイ</t>
    </rPh>
    <rPh sb="9" eb="11">
      <t>バアイ</t>
    </rPh>
    <phoneticPr fontId="6"/>
  </si>
  <si>
    <t>生活介護</t>
    <rPh sb="0" eb="2">
      <t>セイカツ</t>
    </rPh>
    <rPh sb="2" eb="4">
      <t>カイゴ</t>
    </rPh>
    <phoneticPr fontId="6"/>
  </si>
  <si>
    <t>記載例</t>
    <rPh sb="0" eb="3">
      <t>キサイレイ</t>
    </rPh>
    <phoneticPr fontId="6"/>
  </si>
  <si>
    <t>事前調書４　就労支援事業会計調書(前年度)</t>
    <rPh sb="0" eb="2">
      <t>ジゼン</t>
    </rPh>
    <rPh sb="2" eb="4">
      <t>チョウショ</t>
    </rPh>
    <rPh sb="6" eb="8">
      <t>シュウロウ</t>
    </rPh>
    <rPh sb="8" eb="10">
      <t>シエン</t>
    </rPh>
    <rPh sb="10" eb="12">
      <t>ジギョウ</t>
    </rPh>
    <rPh sb="12" eb="14">
      <t>カイケイ</t>
    </rPh>
    <rPh sb="14" eb="16">
      <t>チョウショ</t>
    </rPh>
    <rPh sb="17" eb="20">
      <t>ゼンネンド</t>
    </rPh>
    <phoneticPr fontId="6"/>
  </si>
  <si>
    <t>事業所番号・名</t>
    <rPh sb="0" eb="3">
      <t>ジギョウショ</t>
    </rPh>
    <rPh sb="3" eb="5">
      <t>バンゴウ</t>
    </rPh>
    <rPh sb="6" eb="7">
      <t>メイ</t>
    </rPh>
    <phoneticPr fontId="6"/>
  </si>
  <si>
    <t>作業１</t>
    <rPh sb="0" eb="2">
      <t>サギョウ</t>
    </rPh>
    <phoneticPr fontId="6"/>
  </si>
  <si>
    <t>作業２</t>
    <rPh sb="0" eb="2">
      <t>サギョウ</t>
    </rPh>
    <phoneticPr fontId="6"/>
  </si>
  <si>
    <t>作業３</t>
    <rPh sb="0" eb="2">
      <t>サギョウ</t>
    </rPh>
    <phoneticPr fontId="6"/>
  </si>
  <si>
    <t>〇印</t>
    <rPh sb="1" eb="2">
      <t>シルシ</t>
    </rPh>
    <phoneticPr fontId="43"/>
  </si>
  <si>
    <t>内容</t>
    <rPh sb="0" eb="2">
      <t>ナイヨウ</t>
    </rPh>
    <phoneticPr fontId="43"/>
  </si>
  <si>
    <t>具体的な内容</t>
    <rPh sb="0" eb="3">
      <t>グタイテキ</t>
    </rPh>
    <rPh sb="4" eb="6">
      <t>ナイヨウ</t>
    </rPh>
    <phoneticPr fontId="43"/>
  </si>
  <si>
    <t>当該サービスのサービス報酬</t>
    <rPh sb="0" eb="2">
      <t>トウガイ</t>
    </rPh>
    <rPh sb="11" eb="13">
      <t>ホウシュウ</t>
    </rPh>
    <phoneticPr fontId="43"/>
  </si>
  <si>
    <t>他のサービスの事業収入</t>
    <rPh sb="0" eb="1">
      <t>タ</t>
    </rPh>
    <rPh sb="7" eb="9">
      <t>ジギョウ</t>
    </rPh>
    <rPh sb="9" eb="11">
      <t>シュウニュウ</t>
    </rPh>
    <phoneticPr fontId="43"/>
  </si>
  <si>
    <t xml:space="preserve"> サービス名を記載⇒</t>
    <phoneticPr fontId="43"/>
  </si>
  <si>
    <t>他のサービスの報酬</t>
    <rPh sb="0" eb="1">
      <t>タ</t>
    </rPh>
    <rPh sb="7" eb="9">
      <t>ホウシュウ</t>
    </rPh>
    <phoneticPr fontId="43"/>
  </si>
  <si>
    <t xml:space="preserve"> サービス名を記載⇒</t>
    <rPh sb="7" eb="9">
      <t>キサイ</t>
    </rPh>
    <phoneticPr fontId="43"/>
  </si>
  <si>
    <t>前年度までの積立金</t>
    <rPh sb="0" eb="3">
      <t>ゼンネンド</t>
    </rPh>
    <rPh sb="6" eb="9">
      <t>ツミタテキン</t>
    </rPh>
    <phoneticPr fontId="43"/>
  </si>
  <si>
    <t>借入金</t>
    <rPh sb="0" eb="3">
      <t>カリイレキン</t>
    </rPh>
    <phoneticPr fontId="43"/>
  </si>
  <si>
    <t>その他　　　　　　　　　　　　　　　　　　　　　　　　　　　　　　　　</t>
    <rPh sb="2" eb="3">
      <t>タ</t>
    </rPh>
    <phoneticPr fontId="43"/>
  </si>
  <si>
    <t>具体的に記載⇒</t>
    <phoneticPr fontId="43"/>
  </si>
  <si>
    <t>記 載 例</t>
    <rPh sb="0" eb="1">
      <t>キ</t>
    </rPh>
    <rPh sb="2" eb="3">
      <t>サイ</t>
    </rPh>
    <rPh sb="4" eb="5">
      <t>レイ</t>
    </rPh>
    <phoneticPr fontId="6"/>
  </si>
  <si>
    <t>自動車部品の組み立て</t>
    <rPh sb="0" eb="3">
      <t>ジドウシャ</t>
    </rPh>
    <rPh sb="3" eb="5">
      <t>ブヒン</t>
    </rPh>
    <rPh sb="6" eb="7">
      <t>ク</t>
    </rPh>
    <rPh sb="8" eb="9">
      <t>タ</t>
    </rPh>
    <phoneticPr fontId="6"/>
  </si>
  <si>
    <t>パンの製造</t>
    <rPh sb="3" eb="5">
      <t>セイゾウ</t>
    </rPh>
    <phoneticPr fontId="6"/>
  </si>
  <si>
    <t>清掃作業（施設外就労）</t>
    <rPh sb="0" eb="2">
      <t>セイソウ</t>
    </rPh>
    <rPh sb="2" eb="4">
      <t>サギョウ</t>
    </rPh>
    <rPh sb="5" eb="8">
      <t>シセツガイ</t>
    </rPh>
    <rPh sb="8" eb="10">
      <t>シュウロウ</t>
    </rPh>
    <phoneticPr fontId="6"/>
  </si>
  <si>
    <t>事前調書５　その他自己点検調書</t>
    <rPh sb="0" eb="4">
      <t>ジゼンチョウショ</t>
    </rPh>
    <rPh sb="8" eb="9">
      <t>タ</t>
    </rPh>
    <rPh sb="9" eb="13">
      <t>ジコテンケン</t>
    </rPh>
    <rPh sb="13" eb="15">
      <t>チョウショ</t>
    </rPh>
    <phoneticPr fontId="6"/>
  </si>
  <si>
    <t>黄色のセルへ、入力またはリストから選択してください。</t>
    <rPh sb="0" eb="2">
      <t>キイロ</t>
    </rPh>
    <rPh sb="7" eb="9">
      <t>ニュウリョク</t>
    </rPh>
    <rPh sb="17" eb="19">
      <t>センタク</t>
    </rPh>
    <phoneticPr fontId="6"/>
  </si>
  <si>
    <t>項目</t>
    <rPh sb="0" eb="2">
      <t>コウモク</t>
    </rPh>
    <phoneticPr fontId="6"/>
  </si>
  <si>
    <t>内容</t>
    <rPh sb="0" eb="2">
      <t>ナイヨウ</t>
    </rPh>
    <phoneticPr fontId="6"/>
  </si>
  <si>
    <t>状況</t>
    <rPh sb="0" eb="2">
      <t>ジョウキョウ</t>
    </rPh>
    <phoneticPr fontId="6"/>
  </si>
  <si>
    <t>要改善内容</t>
    <rPh sb="0" eb="1">
      <t>ヨウ</t>
    </rPh>
    <rPh sb="1" eb="3">
      <t>カイゼン</t>
    </rPh>
    <rPh sb="3" eb="5">
      <t>ナイヨウ</t>
    </rPh>
    <phoneticPr fontId="6"/>
  </si>
  <si>
    <t>リスト元</t>
    <rPh sb="3" eb="4">
      <t>モト</t>
    </rPh>
    <phoneticPr fontId="6"/>
  </si>
  <si>
    <t>指摘なし</t>
    <rPh sb="0" eb="2">
      <t>シテキ</t>
    </rPh>
    <phoneticPr fontId="6"/>
  </si>
  <si>
    <t>事業所の見やすい場所に、運営規程、従業者の勤務の体制に加えて、重要事項説明書、協力医療機関その他のサービスの選択に資すると認められる重要事項を記載した書面を併せて掲示又は備え付けること。</t>
    <phoneticPr fontId="6"/>
  </si>
  <si>
    <t>全て掲示済</t>
    <rPh sb="0" eb="1">
      <t>スベ</t>
    </rPh>
    <rPh sb="2" eb="5">
      <t>ケイジズ</t>
    </rPh>
    <phoneticPr fontId="6"/>
  </si>
  <si>
    <t>未掲出あり</t>
    <rPh sb="0" eb="3">
      <t>ミケイシュツ</t>
    </rPh>
    <phoneticPr fontId="6"/>
  </si>
  <si>
    <t>運営規程の概要</t>
    <phoneticPr fontId="6"/>
  </si>
  <si>
    <t>〇</t>
    <phoneticPr fontId="6"/>
  </si>
  <si>
    <t>従業者の勤務体制（職種・常勤・非常勤ごと等の人数）</t>
    <phoneticPr fontId="6"/>
  </si>
  <si>
    <t>×</t>
    <phoneticPr fontId="6"/>
  </si>
  <si>
    <t>協力医療機関</t>
    <phoneticPr fontId="6"/>
  </si>
  <si>
    <t>その他サービス選択に資する事項（苦情処理の体制・第三者評価の実施状況など）</t>
    <rPh sb="2" eb="3">
      <t>タ</t>
    </rPh>
    <rPh sb="10" eb="11">
      <t>シ</t>
    </rPh>
    <phoneticPr fontId="6"/>
  </si>
  <si>
    <t>契約が成立した時は、利用者の受給者証に事業所の名称、契約日、当該事業所の契約支給量等を記載することとされているので、記載したことを証するため、事業者記入欄の写しを保管すること。</t>
    <phoneticPr fontId="6"/>
  </si>
  <si>
    <t>保管している</t>
    <rPh sb="0" eb="2">
      <t>ホカン</t>
    </rPh>
    <phoneticPr fontId="6"/>
  </si>
  <si>
    <t>保管していない</t>
    <rPh sb="0" eb="2">
      <t>ホカン</t>
    </rPh>
    <phoneticPr fontId="6"/>
  </si>
  <si>
    <t>事故発生時の対応</t>
    <rPh sb="0" eb="2">
      <t>ジコ</t>
    </rPh>
    <rPh sb="2" eb="5">
      <t>ハッセイジ</t>
    </rPh>
    <rPh sb="6" eb="8">
      <t>タイオウ</t>
    </rPh>
    <phoneticPr fontId="3"/>
  </si>
  <si>
    <t>利用者に対する支援の提供により事故が発生した場合に適用する損害賠償保険に加入しているか</t>
    <rPh sb="0" eb="3">
      <t>リヨウシャ</t>
    </rPh>
    <rPh sb="4" eb="5">
      <t>タイ</t>
    </rPh>
    <rPh sb="7" eb="9">
      <t>シエン</t>
    </rPh>
    <rPh sb="10" eb="12">
      <t>テイキョウ</t>
    </rPh>
    <rPh sb="15" eb="17">
      <t>ジコ</t>
    </rPh>
    <rPh sb="18" eb="20">
      <t>ハッセイ</t>
    </rPh>
    <rPh sb="22" eb="24">
      <t>バアイ</t>
    </rPh>
    <rPh sb="25" eb="27">
      <t>テキヨウ</t>
    </rPh>
    <rPh sb="29" eb="31">
      <t>ソンガイ</t>
    </rPh>
    <rPh sb="31" eb="33">
      <t>バイショウ</t>
    </rPh>
    <rPh sb="33" eb="35">
      <t>ホケン</t>
    </rPh>
    <rPh sb="36" eb="38">
      <t>カニュウ</t>
    </rPh>
    <phoneticPr fontId="3"/>
  </si>
  <si>
    <t>賠償すべき事態において速やかに賠償を行うため、損害賠償保険に加入しておくことが望ましい。損害賠償保険に加入した場合は、加入を証するため保険料の払い込みが確認できる書類及び保険証券の写しを保管しておくこと。</t>
    <rPh sb="5" eb="7">
      <t>ジタイ</t>
    </rPh>
    <rPh sb="15" eb="17">
      <t>バイショウ</t>
    </rPh>
    <rPh sb="18" eb="19">
      <t>オコナ</t>
    </rPh>
    <phoneticPr fontId="6"/>
  </si>
  <si>
    <t>加入済</t>
  </si>
  <si>
    <t>未加入、期限切れ</t>
  </si>
  <si>
    <t>会社名【下記に入力してください】</t>
    <rPh sb="4" eb="6">
      <t>カキ</t>
    </rPh>
    <rPh sb="7" eb="9">
      <t>ニュウリョク</t>
    </rPh>
    <phoneticPr fontId="6"/>
  </si>
  <si>
    <t>加入期間【下記に入力してください】</t>
    <rPh sb="5" eb="7">
      <t>カキ</t>
    </rPh>
    <rPh sb="8" eb="10">
      <t>ニュウリョク</t>
    </rPh>
    <phoneticPr fontId="6"/>
  </si>
  <si>
    <t>会計の区分</t>
    <rPh sb="0" eb="2">
      <t>カイケイ</t>
    </rPh>
    <rPh sb="3" eb="5">
      <t>クブン</t>
    </rPh>
    <phoneticPr fontId="3"/>
  </si>
  <si>
    <t>各障害福祉サービス事業所ごとに会計が区分されているか</t>
    <rPh sb="0" eb="1">
      <t>カク</t>
    </rPh>
    <rPh sb="1" eb="3">
      <t>ショウガイ</t>
    </rPh>
    <rPh sb="3" eb="5">
      <t>フクシ</t>
    </rPh>
    <rPh sb="9" eb="12">
      <t>ジギョウショ</t>
    </rPh>
    <rPh sb="15" eb="17">
      <t>カイケイ</t>
    </rPh>
    <rPh sb="18" eb="20">
      <t>クブン</t>
    </rPh>
    <phoneticPr fontId="3"/>
  </si>
  <si>
    <t>区分済み</t>
    <rPh sb="0" eb="2">
      <t>クブン</t>
    </rPh>
    <rPh sb="2" eb="3">
      <t>ズ</t>
    </rPh>
    <phoneticPr fontId="6"/>
  </si>
  <si>
    <t>未区分</t>
    <rPh sb="0" eb="3">
      <t>ミクブン</t>
    </rPh>
    <phoneticPr fontId="6"/>
  </si>
  <si>
    <t>給付費等の額に係る通知等</t>
    <rPh sb="0" eb="2">
      <t>キュウフ</t>
    </rPh>
    <rPh sb="2" eb="3">
      <t>ヒ</t>
    </rPh>
    <rPh sb="3" eb="4">
      <t>トウ</t>
    </rPh>
    <rPh sb="5" eb="6">
      <t>ガク</t>
    </rPh>
    <rPh sb="7" eb="8">
      <t>カカ</t>
    </rPh>
    <rPh sb="9" eb="11">
      <t>ツウチ</t>
    </rPh>
    <rPh sb="11" eb="12">
      <t>ナド</t>
    </rPh>
    <phoneticPr fontId="3"/>
  </si>
  <si>
    <t>通知している</t>
    <rPh sb="0" eb="2">
      <t>ツウチ</t>
    </rPh>
    <phoneticPr fontId="6"/>
  </si>
  <si>
    <t>通知不備あり</t>
    <rPh sb="0" eb="2">
      <t>ツウチ</t>
    </rPh>
    <rPh sb="2" eb="4">
      <t>フビ</t>
    </rPh>
    <phoneticPr fontId="6"/>
  </si>
  <si>
    <t>通知していない</t>
    <rPh sb="0" eb="2">
      <t>ツウチ</t>
    </rPh>
    <phoneticPr fontId="6"/>
  </si>
  <si>
    <t>利用者からの支払い</t>
    <rPh sb="0" eb="3">
      <t>リヨウシャ</t>
    </rPh>
    <rPh sb="6" eb="8">
      <t>シハラ</t>
    </rPh>
    <phoneticPr fontId="3"/>
  </si>
  <si>
    <t>該当なし</t>
    <rPh sb="0" eb="2">
      <t>ガイトウ</t>
    </rPh>
    <phoneticPr fontId="6"/>
  </si>
  <si>
    <t>利用者負担額が発生した場合、請求書を発行し、支払を受けること。</t>
    <rPh sb="7" eb="9">
      <t>ハッセイ</t>
    </rPh>
    <rPh sb="11" eb="13">
      <t>バアイ</t>
    </rPh>
    <rPh sb="14" eb="17">
      <t>セイキュウショ</t>
    </rPh>
    <rPh sb="18" eb="20">
      <t>ハッコウ</t>
    </rPh>
    <phoneticPr fontId="6"/>
  </si>
  <si>
    <t>支払を受けている</t>
    <rPh sb="0" eb="2">
      <t>シハラ</t>
    </rPh>
    <rPh sb="3" eb="4">
      <t>ウ</t>
    </rPh>
    <phoneticPr fontId="6"/>
  </si>
  <si>
    <t>支払を受けていない</t>
    <rPh sb="0" eb="2">
      <t>シハラ</t>
    </rPh>
    <rPh sb="3" eb="4">
      <t>ウ</t>
    </rPh>
    <phoneticPr fontId="6"/>
  </si>
  <si>
    <t>利用者が負担すべき費用が発生し、支払を受けた場合、領収書を交付しているか。（現金払、口座引落の場合など）</t>
    <rPh sb="22" eb="24">
      <t>バアイ</t>
    </rPh>
    <rPh sb="25" eb="28">
      <t>リョウシュウショ</t>
    </rPh>
    <rPh sb="29" eb="31">
      <t>コウフ</t>
    </rPh>
    <rPh sb="38" eb="41">
      <t>ゲンキンバラ</t>
    </rPh>
    <rPh sb="42" eb="44">
      <t>コウザ</t>
    </rPh>
    <rPh sb="44" eb="46">
      <t>ヒキオトシ</t>
    </rPh>
    <rPh sb="47" eb="49">
      <t>バアイ</t>
    </rPh>
    <phoneticPr fontId="6"/>
  </si>
  <si>
    <t>利用者負担額等の支払を受けた場合は、領収書を交付すること。</t>
    <phoneticPr fontId="6"/>
  </si>
  <si>
    <t>交付している</t>
    <phoneticPr fontId="6"/>
  </si>
  <si>
    <t>黄色のセルへ、入力またはリストから選択してください。</t>
    <phoneticPr fontId="6"/>
  </si>
  <si>
    <t>身体拘束等の適正化のための指針の整備状況</t>
    <rPh sb="0" eb="2">
      <t>シンタイ</t>
    </rPh>
    <rPh sb="2" eb="4">
      <t>コウソク</t>
    </rPh>
    <rPh sb="4" eb="5">
      <t>トウ</t>
    </rPh>
    <rPh sb="6" eb="9">
      <t>テキセイカ</t>
    </rPh>
    <rPh sb="13" eb="15">
      <t>シシン</t>
    </rPh>
    <rPh sb="16" eb="18">
      <t>セイビ</t>
    </rPh>
    <rPh sb="18" eb="20">
      <t>ジョウキョウ</t>
    </rPh>
    <phoneticPr fontId="6"/>
  </si>
  <si>
    <t>指針の整備を行っていますか。</t>
    <rPh sb="0" eb="2">
      <t>シシン</t>
    </rPh>
    <rPh sb="3" eb="5">
      <t>セイビ</t>
    </rPh>
    <rPh sb="6" eb="7">
      <t>オコナ</t>
    </rPh>
    <phoneticPr fontId="6"/>
  </si>
  <si>
    <t>指針を整備済み</t>
    <phoneticPr fontId="6"/>
  </si>
  <si>
    <t>指針の整備ができていない</t>
    <phoneticPr fontId="6"/>
  </si>
  <si>
    <t>の設置状況</t>
    <rPh sb="1" eb="5">
      <t>セッチジョウキョウ</t>
    </rPh>
    <phoneticPr fontId="6"/>
  </si>
  <si>
    <t>設置済み</t>
    <rPh sb="0" eb="3">
      <t>セッチズ</t>
    </rPh>
    <phoneticPr fontId="6"/>
  </si>
  <si>
    <t>設置していない</t>
    <rPh sb="0" eb="2">
      <t>セッチ</t>
    </rPh>
    <phoneticPr fontId="6"/>
  </si>
  <si>
    <t>年</t>
    <rPh sb="0" eb="1">
      <t>ネン</t>
    </rPh>
    <phoneticPr fontId="6"/>
  </si>
  <si>
    <t>（直近の開催年月日</t>
    <rPh sb="1" eb="3">
      <t>チョッキン</t>
    </rPh>
    <rPh sb="4" eb="6">
      <t>カイサイ</t>
    </rPh>
    <rPh sb="6" eb="9">
      <t>ネンガッピ</t>
    </rPh>
    <phoneticPr fontId="6"/>
  </si>
  <si>
    <t>/　　/</t>
    <phoneticPr fontId="6"/>
  </si>
  <si>
    <t>）</t>
    <phoneticPr fontId="6"/>
  </si>
  <si>
    <t>点滴、経管栄養等のチューブを抜かないよう、または、皮膚をかきむしらないようミトン型の手袋等を付ける。</t>
    <rPh sb="0" eb="2">
      <t>テンテキ</t>
    </rPh>
    <rPh sb="3" eb="4">
      <t>キョウ</t>
    </rPh>
    <rPh sb="4" eb="5">
      <t>カン</t>
    </rPh>
    <rPh sb="5" eb="8">
      <t>エイヨウナド</t>
    </rPh>
    <rPh sb="14" eb="15">
      <t>ヌ</t>
    </rPh>
    <rPh sb="25" eb="27">
      <t>ヒフ</t>
    </rPh>
    <phoneticPr fontId="6"/>
  </si>
  <si>
    <t>車いすやいすからずり落ちたり、立ち上がらないよう、Ｙ字型拘束帯や腰ベルト、車いすテーブルを付ける。</t>
    <rPh sb="0" eb="1">
      <t>クルマ</t>
    </rPh>
    <rPh sb="10" eb="11">
      <t>オ</t>
    </rPh>
    <rPh sb="15" eb="16">
      <t>タ</t>
    </rPh>
    <rPh sb="17" eb="18">
      <t>ア</t>
    </rPh>
    <rPh sb="26" eb="27">
      <t>アザ</t>
    </rPh>
    <rPh sb="27" eb="28">
      <t>ガタ</t>
    </rPh>
    <rPh sb="28" eb="30">
      <t>コウソク</t>
    </rPh>
    <rPh sb="30" eb="31">
      <t>オビ</t>
    </rPh>
    <rPh sb="32" eb="33">
      <t>コシ</t>
    </rPh>
    <phoneticPr fontId="6"/>
  </si>
  <si>
    <t>同意を得ている</t>
    <phoneticPr fontId="6"/>
  </si>
  <si>
    <t>同意を得ていない</t>
  </si>
  <si>
    <t>身体拘束を行う場合、態様、時間、利用者の心身の状況、</t>
    <rPh sb="0" eb="2">
      <t>シンタイ</t>
    </rPh>
    <rPh sb="2" eb="4">
      <t>コウソク</t>
    </rPh>
    <rPh sb="5" eb="6">
      <t>オコナ</t>
    </rPh>
    <rPh sb="7" eb="9">
      <t>バアイ</t>
    </rPh>
    <rPh sb="10" eb="12">
      <t>タイヨウ</t>
    </rPh>
    <rPh sb="13" eb="15">
      <t>ジカン</t>
    </rPh>
    <rPh sb="16" eb="19">
      <t>リヨウシャ</t>
    </rPh>
    <rPh sb="20" eb="22">
      <t>シンシン</t>
    </rPh>
    <rPh sb="23" eb="25">
      <t>ジョウキョウ</t>
    </rPh>
    <phoneticPr fontId="6"/>
  </si>
  <si>
    <t>記録している</t>
  </si>
  <si>
    <t>拘束理由等を記録していますか。</t>
    <phoneticPr fontId="6"/>
  </si>
  <si>
    <t>記録していない</t>
  </si>
  <si>
    <t>実施している</t>
    <phoneticPr fontId="6"/>
  </si>
  <si>
    <t>実施していない</t>
  </si>
  <si>
    <t>（５）</t>
    <phoneticPr fontId="6"/>
  </si>
  <si>
    <t>身体拘束等の適正化のための研修の実施状況（なお、虐待防止研修との同時開催可）</t>
    <rPh sb="0" eb="2">
      <t>シンタイ</t>
    </rPh>
    <rPh sb="2" eb="4">
      <t>コウソク</t>
    </rPh>
    <rPh sb="4" eb="5">
      <t>トウ</t>
    </rPh>
    <rPh sb="6" eb="8">
      <t>テキセイ</t>
    </rPh>
    <rPh sb="8" eb="9">
      <t>カ</t>
    </rPh>
    <rPh sb="13" eb="15">
      <t>ケンシュウ</t>
    </rPh>
    <rPh sb="16" eb="18">
      <t>ジッシ</t>
    </rPh>
    <rPh sb="18" eb="20">
      <t>ジョウキョウ</t>
    </rPh>
    <rPh sb="24" eb="26">
      <t>ギャクタイ</t>
    </rPh>
    <rPh sb="26" eb="28">
      <t>ボウシ</t>
    </rPh>
    <rPh sb="28" eb="30">
      <t>ケンシュウ</t>
    </rPh>
    <rPh sb="32" eb="34">
      <t>ドウジ</t>
    </rPh>
    <rPh sb="34" eb="36">
      <t>カイサイ</t>
    </rPh>
    <rPh sb="36" eb="37">
      <t>カ</t>
    </rPh>
    <phoneticPr fontId="6"/>
  </si>
  <si>
    <t>研修を定期的に開催していますか。</t>
    <rPh sb="0" eb="2">
      <t>ケンシュウ</t>
    </rPh>
    <rPh sb="3" eb="6">
      <t>テイキテキ</t>
    </rPh>
    <rPh sb="7" eb="9">
      <t>カイサイ</t>
    </rPh>
    <phoneticPr fontId="6"/>
  </si>
  <si>
    <t>開催している</t>
    <rPh sb="0" eb="2">
      <t>カイサイ</t>
    </rPh>
    <phoneticPr fontId="6"/>
  </si>
  <si>
    <t>開催していない</t>
    <rPh sb="0" eb="2">
      <t>カイサイ</t>
    </rPh>
    <phoneticPr fontId="6"/>
  </si>
  <si>
    <t>研修の開催状況</t>
    <rPh sb="0" eb="2">
      <t>ケンシュウ</t>
    </rPh>
    <rPh sb="3" eb="5">
      <t>カイサイ</t>
    </rPh>
    <rPh sb="5" eb="7">
      <t>ジョウキョウ</t>
    </rPh>
    <phoneticPr fontId="6"/>
  </si>
  <si>
    <t>重要事項
の掲示</t>
    <rPh sb="0" eb="4">
      <t>ジュウヨウジコウ</t>
    </rPh>
    <rPh sb="6" eb="8">
      <t>ケイジ</t>
    </rPh>
    <phoneticPr fontId="6"/>
  </si>
  <si>
    <t>下記【必要事項】を記載した書類について、事業所内の見やすい場所に貼り出されている、又はファイリングされたものが備え付けられているか。</t>
    <rPh sb="0" eb="2">
      <t>カキ</t>
    </rPh>
    <rPh sb="3" eb="5">
      <t>ヒツヨウ</t>
    </rPh>
    <rPh sb="5" eb="7">
      <t>ジコウ</t>
    </rPh>
    <rPh sb="9" eb="11">
      <t>キサイ</t>
    </rPh>
    <rPh sb="13" eb="15">
      <t>ショルイ</t>
    </rPh>
    <rPh sb="41" eb="42">
      <t>マタ</t>
    </rPh>
    <rPh sb="55" eb="56">
      <t>ソナ</t>
    </rPh>
    <rPh sb="57" eb="58">
      <t>ツ</t>
    </rPh>
    <phoneticPr fontId="6"/>
  </si>
  <si>
    <t>必要事項</t>
    <rPh sb="0" eb="2">
      <t>ヒツヨウ</t>
    </rPh>
    <rPh sb="2" eb="4">
      <t>ジコウ</t>
    </rPh>
    <phoneticPr fontId="6"/>
  </si>
  <si>
    <t>障害福祉ｻｰﾋﾞｽ事業所ごとに経理を区分し、当該事業の会計をその他の事業の会計と区分すること。</t>
    <rPh sb="0" eb="2">
      <t>ショウガイ</t>
    </rPh>
    <rPh sb="2" eb="4">
      <t>フクシ</t>
    </rPh>
    <rPh sb="22" eb="24">
      <t>トウガイ</t>
    </rPh>
    <phoneticPr fontId="6"/>
  </si>
  <si>
    <t>給付費の支給を受けた場合、利用者に対して給付費の額を通知しているか
【※交付時期が不適切（給付費受領前に通知していたり、数か月分をまとめて通知している場合等）な場合は「通知不備あり」】</t>
    <rPh sb="0" eb="2">
      <t>キュウフ</t>
    </rPh>
    <rPh sb="2" eb="3">
      <t>ヒ</t>
    </rPh>
    <rPh sb="4" eb="6">
      <t>シキュウ</t>
    </rPh>
    <rPh sb="7" eb="8">
      <t>ウ</t>
    </rPh>
    <rPh sb="10" eb="12">
      <t>バアイ</t>
    </rPh>
    <rPh sb="13" eb="16">
      <t>リヨウシャ</t>
    </rPh>
    <rPh sb="17" eb="18">
      <t>タイ</t>
    </rPh>
    <rPh sb="20" eb="22">
      <t>キュウフ</t>
    </rPh>
    <rPh sb="22" eb="23">
      <t>ヒ</t>
    </rPh>
    <rPh sb="24" eb="25">
      <t>ガク</t>
    </rPh>
    <rPh sb="26" eb="28">
      <t>ツウチ</t>
    </rPh>
    <rPh sb="36" eb="38">
      <t>コウフ</t>
    </rPh>
    <rPh sb="38" eb="40">
      <t>ジキ</t>
    </rPh>
    <rPh sb="41" eb="44">
      <t>フテキセツ</t>
    </rPh>
    <rPh sb="45" eb="47">
      <t>キュウフ</t>
    </rPh>
    <rPh sb="47" eb="48">
      <t>ヒ</t>
    </rPh>
    <rPh sb="48" eb="50">
      <t>ジュリョウ</t>
    </rPh>
    <rPh sb="50" eb="51">
      <t>マエ</t>
    </rPh>
    <rPh sb="52" eb="54">
      <t>ツウチ</t>
    </rPh>
    <rPh sb="60" eb="61">
      <t>スウ</t>
    </rPh>
    <rPh sb="62" eb="64">
      <t>ゲツブン</t>
    </rPh>
    <rPh sb="69" eb="71">
      <t>ツウチ</t>
    </rPh>
    <rPh sb="75" eb="77">
      <t>バアイ</t>
    </rPh>
    <rPh sb="77" eb="78">
      <t>ナド</t>
    </rPh>
    <rPh sb="84" eb="86">
      <t>ツウチ</t>
    </rPh>
    <rPh sb="86" eb="88">
      <t>フビ</t>
    </rPh>
    <phoneticPr fontId="3"/>
  </si>
  <si>
    <t>法定代理受領により給付費を受領した後(サービス提供月の翌々月の15日以降)に、各利用者に対して、給付費の受領額を通知すること。</t>
    <phoneticPr fontId="6"/>
  </si>
  <si>
    <t>利用者が負担すべき費用※が発生した場合、請求書を交付し、支払を受けているか。（※自己負担利用料、食事代、日用品費など）</t>
    <rPh sb="0" eb="3">
      <t>リヨウシャ</t>
    </rPh>
    <rPh sb="4" eb="6">
      <t>フタン</t>
    </rPh>
    <rPh sb="9" eb="11">
      <t>ヒヨウ</t>
    </rPh>
    <rPh sb="13" eb="15">
      <t>ハッセイ</t>
    </rPh>
    <rPh sb="17" eb="19">
      <t>バアイ</t>
    </rPh>
    <rPh sb="20" eb="23">
      <t>セイキュウショ</t>
    </rPh>
    <rPh sb="24" eb="26">
      <t>コウフ</t>
    </rPh>
    <rPh sb="28" eb="30">
      <t>シハラ</t>
    </rPh>
    <rPh sb="31" eb="32">
      <t>ウ</t>
    </rPh>
    <rPh sb="40" eb="44">
      <t>ジコフタン</t>
    </rPh>
    <rPh sb="44" eb="47">
      <t>リヨウリョウ</t>
    </rPh>
    <rPh sb="48" eb="51">
      <t>ショクジダイ</t>
    </rPh>
    <rPh sb="52" eb="55">
      <t>ニチヨウヒン</t>
    </rPh>
    <rPh sb="55" eb="56">
      <t>ヒ</t>
    </rPh>
    <phoneticPr fontId="49"/>
  </si>
  <si>
    <t>事業所
番号</t>
    <rPh sb="0" eb="3">
      <t>ジギョウショ</t>
    </rPh>
    <rPh sb="4" eb="6">
      <t>バンゴウ</t>
    </rPh>
    <phoneticPr fontId="6"/>
  </si>
  <si>
    <t>生活介護　○○苑</t>
    <phoneticPr fontId="6"/>
  </si>
  <si>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6"/>
  </si>
  <si>
    <t>事前調書2-1　</t>
    <rPh sb="0" eb="2">
      <t>ジゼン</t>
    </rPh>
    <rPh sb="2" eb="4">
      <t>チョウショ</t>
    </rPh>
    <phoneticPr fontId="6"/>
  </si>
  <si>
    <t>事前調書2-2</t>
    <rPh sb="0" eb="2">
      <t>ジゼン</t>
    </rPh>
    <rPh sb="2" eb="4">
      <t>チョウショ</t>
    </rPh>
    <phoneticPr fontId="6"/>
  </si>
  <si>
    <t>←要入力</t>
    <rPh sb="1" eb="2">
      <t>ヨウ</t>
    </rPh>
    <rPh sb="2" eb="4">
      <t>ニュウリョク</t>
    </rPh>
    <phoneticPr fontId="3"/>
  </si>
  <si>
    <t>事前調書の作成にあたって</t>
    <rPh sb="0" eb="4">
      <t>ジゼンチョウショ</t>
    </rPh>
    <rPh sb="5" eb="7">
      <t>サクセイ</t>
    </rPh>
    <phoneticPr fontId="6"/>
  </si>
  <si>
    <t>１．提出すべき事前調書　</t>
    <rPh sb="2" eb="4">
      <t>テイシュツ</t>
    </rPh>
    <rPh sb="7" eb="9">
      <t>ジゼン</t>
    </rPh>
    <rPh sb="9" eb="11">
      <t>チョウショ</t>
    </rPh>
    <phoneticPr fontId="6"/>
  </si>
  <si>
    <t>調書タイトル</t>
    <rPh sb="0" eb="2">
      <t>チョウショ</t>
    </rPh>
    <phoneticPr fontId="6"/>
  </si>
  <si>
    <t>入力すべき内容</t>
    <rPh sb="0" eb="2">
      <t>ニュウリョク</t>
    </rPh>
    <rPh sb="5" eb="7">
      <t>ナイヨウ</t>
    </rPh>
    <phoneticPr fontId="6"/>
  </si>
  <si>
    <t>提出</t>
    <rPh sb="0" eb="2">
      <t>テイシュツ</t>
    </rPh>
    <phoneticPr fontId="6"/>
  </si>
  <si>
    <t>調書１ー１</t>
    <rPh sb="0" eb="2">
      <t>チョウショ</t>
    </rPh>
    <phoneticPr fontId="6"/>
  </si>
  <si>
    <t>直近の利用者の利用状況や個別支援計画の作成状況</t>
    <rPh sb="0" eb="2">
      <t>チョッキン</t>
    </rPh>
    <rPh sb="3" eb="6">
      <t>リヨウシャ</t>
    </rPh>
    <rPh sb="7" eb="11">
      <t>リヨウジョウキョウ</t>
    </rPh>
    <rPh sb="12" eb="18">
      <t>コベツシエンケイカク</t>
    </rPh>
    <rPh sb="19" eb="21">
      <t>サクセイ</t>
    </rPh>
    <rPh sb="21" eb="23">
      <t>ジョウキョウ</t>
    </rPh>
    <phoneticPr fontId="6"/>
  </si>
  <si>
    <t>調書１ー２</t>
    <rPh sb="0" eb="2">
      <t>チョウショ</t>
    </rPh>
    <phoneticPr fontId="6"/>
  </si>
  <si>
    <r>
      <rPr>
        <sz val="11"/>
        <color rgb="FFFF0000"/>
        <rFont val="Meiryo UI"/>
        <family val="3"/>
        <charset val="128"/>
      </rPr>
      <t>前年度</t>
    </r>
    <r>
      <rPr>
        <sz val="11"/>
        <rFont val="Meiryo UI"/>
        <family val="3"/>
        <charset val="128"/>
      </rPr>
      <t>の利用者数の状況</t>
    </r>
    <rPh sb="0" eb="3">
      <t>ゼンネンド</t>
    </rPh>
    <rPh sb="4" eb="7">
      <t>リヨウシャ</t>
    </rPh>
    <rPh sb="7" eb="8">
      <t>スウ</t>
    </rPh>
    <rPh sb="9" eb="11">
      <t>ジョウキョウ</t>
    </rPh>
    <phoneticPr fontId="6"/>
  </si>
  <si>
    <t>調書２ー１、２－２（２か月分）</t>
    <rPh sb="0" eb="2">
      <t>チョウショ</t>
    </rPh>
    <rPh sb="12" eb="14">
      <t>ゲツブン</t>
    </rPh>
    <phoneticPr fontId="6"/>
  </si>
  <si>
    <t>調書３</t>
    <rPh sb="0" eb="2">
      <t>チョウショ</t>
    </rPh>
    <phoneticPr fontId="6"/>
  </si>
  <si>
    <t>調書４</t>
    <phoneticPr fontId="6"/>
  </si>
  <si>
    <r>
      <rPr>
        <sz val="11"/>
        <color rgb="FFFF0000"/>
        <rFont val="Meiryo UI"/>
        <family val="3"/>
        <charset val="128"/>
      </rPr>
      <t>前年度</t>
    </r>
    <r>
      <rPr>
        <sz val="11"/>
        <rFont val="Meiryo UI"/>
        <family val="3"/>
        <charset val="128"/>
      </rPr>
      <t>における生産活動の収支状況</t>
    </r>
    <rPh sb="0" eb="3">
      <t>ゼンネンド</t>
    </rPh>
    <rPh sb="7" eb="11">
      <t>セイサンカツドウ</t>
    </rPh>
    <rPh sb="12" eb="16">
      <t>シュウシジョウキョウ</t>
    </rPh>
    <phoneticPr fontId="6"/>
  </si>
  <si>
    <t>調書５</t>
    <phoneticPr fontId="6"/>
  </si>
  <si>
    <t>その他自己点検した結果の報告</t>
    <rPh sb="2" eb="3">
      <t>タ</t>
    </rPh>
    <rPh sb="3" eb="7">
      <t>ジコテンケン</t>
    </rPh>
    <rPh sb="9" eb="11">
      <t>ケッカ</t>
    </rPh>
    <rPh sb="12" eb="14">
      <t>ホウコク</t>
    </rPh>
    <phoneticPr fontId="6"/>
  </si>
  <si>
    <t>２．作成の流れ</t>
    <rPh sb="2" eb="4">
      <t>サクセイ</t>
    </rPh>
    <rPh sb="5" eb="6">
      <t>ナガ</t>
    </rPh>
    <phoneticPr fontId="6"/>
  </si>
  <si>
    <t>流れ</t>
    <rPh sb="0" eb="1">
      <t>ナガ</t>
    </rPh>
    <phoneticPr fontId="6"/>
  </si>
  <si>
    <r>
      <t>事前調書1-1から順に、</t>
    </r>
    <r>
      <rPr>
        <sz val="11"/>
        <color rgb="FFFF0000"/>
        <rFont val="Meiryo UI"/>
        <family val="3"/>
        <charset val="128"/>
      </rPr>
      <t>【記載例】を参考</t>
    </r>
    <r>
      <rPr>
        <sz val="11"/>
        <rFont val="Meiryo UI"/>
        <family val="3"/>
        <charset val="128"/>
      </rPr>
      <t>に調書を作成してください。</t>
    </r>
    <rPh sb="0" eb="4">
      <t>ジゼンチョウショ</t>
    </rPh>
    <rPh sb="9" eb="10">
      <t>ジュン</t>
    </rPh>
    <rPh sb="13" eb="16">
      <t>キサイレイ</t>
    </rPh>
    <rPh sb="18" eb="20">
      <t>サンコウ</t>
    </rPh>
    <rPh sb="21" eb="23">
      <t>チョウショ</t>
    </rPh>
    <rPh sb="24" eb="26">
      <t>サクセイ</t>
    </rPh>
    <phoneticPr fontId="6"/>
  </si>
  <si>
    <r>
      <t>従業者の出退勤</t>
    </r>
    <r>
      <rPr>
        <sz val="11"/>
        <color rgb="FFFF0000"/>
        <rFont val="Meiryo UI"/>
        <family val="3"/>
        <charset val="128"/>
      </rPr>
      <t>（実績）</t>
    </r>
    <r>
      <rPr>
        <sz val="11"/>
        <rFont val="Meiryo UI"/>
        <family val="3"/>
        <charset val="128"/>
      </rPr>
      <t>の状況</t>
    </r>
    <rPh sb="0" eb="3">
      <t>ジュウギョウシャ</t>
    </rPh>
    <rPh sb="4" eb="7">
      <t>シュッタイキン</t>
    </rPh>
    <rPh sb="8" eb="10">
      <t>ジッセキ</t>
    </rPh>
    <rPh sb="12" eb="14">
      <t>ジョウキョウ</t>
    </rPh>
    <phoneticPr fontId="6"/>
  </si>
  <si>
    <t>必須</t>
    <phoneticPr fontId="6"/>
  </si>
  <si>
    <t>必須</t>
    <rPh sb="0" eb="2">
      <t>ヒッス</t>
    </rPh>
    <phoneticPr fontId="6"/>
  </si>
  <si>
    <t>対象がある
場合のみ</t>
    <rPh sb="0" eb="2">
      <t>タイショウ</t>
    </rPh>
    <rPh sb="6" eb="8">
      <t>バアイ</t>
    </rPh>
    <phoneticPr fontId="6"/>
  </si>
  <si>
    <t>事前調書1-2　前年度平均利用者数</t>
    <rPh sb="0" eb="2">
      <t>ジゼン</t>
    </rPh>
    <rPh sb="2" eb="4">
      <t>チョウショ</t>
    </rPh>
    <rPh sb="8" eb="11">
      <t>ゼンネンド</t>
    </rPh>
    <rPh sb="11" eb="13">
      <t>ヘイキン</t>
    </rPh>
    <rPh sb="13" eb="17">
      <t>リヨウシャスウ</t>
    </rPh>
    <phoneticPr fontId="6"/>
  </si>
  <si>
    <t xml:space="preserve"> </t>
    <phoneticPr fontId="6"/>
  </si>
  <si>
    <r>
      <t>　多機能型の場合は、就労移行支援、就労継続支援Ａ型、就労継続支援Ｂ型、生産活動を行う生活介護について、</t>
    </r>
    <r>
      <rPr>
        <sz val="14"/>
        <color rgb="FFFF0000"/>
        <rFont val="ＭＳ 明朝"/>
        <family val="1"/>
        <charset val="128"/>
      </rPr>
      <t>シートをコピーして</t>
    </r>
    <r>
      <rPr>
        <sz val="14"/>
        <color theme="1"/>
        <rFont val="ＭＳ 明朝"/>
        <family val="1"/>
        <charset val="128"/>
      </rPr>
      <t>サービス毎に調書を作成してください。</t>
    </r>
    <rPh sb="1" eb="4">
      <t>タキノウ</t>
    </rPh>
    <rPh sb="4" eb="5">
      <t>ガタ</t>
    </rPh>
    <rPh sb="6" eb="8">
      <t>バアイ</t>
    </rPh>
    <rPh sb="10" eb="12">
      <t>シュウロウ</t>
    </rPh>
    <rPh sb="12" eb="14">
      <t>イコウ</t>
    </rPh>
    <rPh sb="14" eb="16">
      <t>シエン</t>
    </rPh>
    <rPh sb="17" eb="19">
      <t>シュウロウ</t>
    </rPh>
    <rPh sb="19" eb="21">
      <t>ケイゾク</t>
    </rPh>
    <rPh sb="21" eb="23">
      <t>シエン</t>
    </rPh>
    <rPh sb="24" eb="25">
      <t>カタ</t>
    </rPh>
    <rPh sb="26" eb="28">
      <t>シュウロウ</t>
    </rPh>
    <rPh sb="28" eb="30">
      <t>ケイゾク</t>
    </rPh>
    <rPh sb="30" eb="32">
      <t>シエン</t>
    </rPh>
    <rPh sb="33" eb="34">
      <t>カタ</t>
    </rPh>
    <rPh sb="35" eb="37">
      <t>セイサン</t>
    </rPh>
    <rPh sb="37" eb="39">
      <t>カツドウ</t>
    </rPh>
    <rPh sb="40" eb="41">
      <t>オコナ</t>
    </rPh>
    <rPh sb="42" eb="44">
      <t>セイカツ</t>
    </rPh>
    <rPh sb="44" eb="46">
      <t>カイゴ</t>
    </rPh>
    <rPh sb="64" eb="65">
      <t>ゴト</t>
    </rPh>
    <rPh sb="66" eb="68">
      <t>チョウショ</t>
    </rPh>
    <rPh sb="69" eb="71">
      <t>サクセイ</t>
    </rPh>
    <phoneticPr fontId="6"/>
  </si>
  <si>
    <t>１　事業内容
　 （具体的な作業
　　内容等）</t>
    <rPh sb="2" eb="4">
      <t>ジギョウ</t>
    </rPh>
    <rPh sb="4" eb="6">
      <t>ナイヨウ</t>
    </rPh>
    <rPh sb="10" eb="13">
      <t>グタイテキ</t>
    </rPh>
    <rPh sb="14" eb="15">
      <t>サク</t>
    </rPh>
    <rPh sb="15" eb="16">
      <t>ギョウ</t>
    </rPh>
    <rPh sb="19" eb="21">
      <t>ナイヨウ</t>
    </rPh>
    <rPh sb="21" eb="22">
      <t>トウ</t>
    </rPh>
    <phoneticPr fontId="43"/>
  </si>
  <si>
    <t>２　事業収入
　 （単位：円）</t>
    <rPh sb="2" eb="4">
      <t>ジギョウ</t>
    </rPh>
    <rPh sb="4" eb="6">
      <t>シュウニュウ</t>
    </rPh>
    <rPh sb="10" eb="12">
      <t>タンイ</t>
    </rPh>
    <rPh sb="13" eb="14">
      <t>エン</t>
    </rPh>
    <phoneticPr fontId="43"/>
  </si>
  <si>
    <t>３　必要経費
　 （単位：円）</t>
    <rPh sb="2" eb="4">
      <t>ヒツヨウ</t>
    </rPh>
    <rPh sb="4" eb="6">
      <t>ケイヒ</t>
    </rPh>
    <rPh sb="10" eb="12">
      <t>タンイ</t>
    </rPh>
    <rPh sb="13" eb="14">
      <t>エン</t>
    </rPh>
    <phoneticPr fontId="43"/>
  </si>
  <si>
    <t>４　事業収入－経費
　 （単位：円）</t>
    <rPh sb="2" eb="4">
      <t>ジギョウ</t>
    </rPh>
    <rPh sb="4" eb="6">
      <t>シュウニュウ</t>
    </rPh>
    <rPh sb="7" eb="9">
      <t>ケイヒ</t>
    </rPh>
    <rPh sb="13" eb="15">
      <t>タンイ</t>
    </rPh>
    <rPh sb="16" eb="17">
      <t>エン</t>
    </rPh>
    <phoneticPr fontId="43"/>
  </si>
  <si>
    <t>５　総賃金（工賃）
　 （単位：円）</t>
    <rPh sb="2" eb="3">
      <t>ソウ</t>
    </rPh>
    <rPh sb="3" eb="5">
      <t>チンギン</t>
    </rPh>
    <rPh sb="6" eb="8">
      <t>コウチン</t>
    </rPh>
    <rPh sb="13" eb="15">
      <t>タンイ</t>
    </rPh>
    <rPh sb="16" eb="17">
      <t>エン</t>
    </rPh>
    <phoneticPr fontId="43"/>
  </si>
  <si>
    <t>６　支払対象
　　延べ利用者数　　
　　(単位：人）</t>
    <rPh sb="2" eb="4">
      <t>シハラ</t>
    </rPh>
    <rPh sb="4" eb="6">
      <t>タイショウ</t>
    </rPh>
    <rPh sb="9" eb="10">
      <t>ノ</t>
    </rPh>
    <rPh sb="11" eb="14">
      <t>リヨウシャ</t>
    </rPh>
    <rPh sb="14" eb="15">
      <t>スウ</t>
    </rPh>
    <rPh sb="21" eb="23">
      <t>タンイ</t>
    </rPh>
    <rPh sb="24" eb="25">
      <t>ヒト</t>
    </rPh>
    <phoneticPr fontId="43"/>
  </si>
  <si>
    <t>７　年間開所日数
　 （単位：日）</t>
    <rPh sb="2" eb="4">
      <t>ネンカン</t>
    </rPh>
    <rPh sb="4" eb="6">
      <t>カイショ</t>
    </rPh>
    <rPh sb="6" eb="8">
      <t>ニッスウ</t>
    </rPh>
    <rPh sb="12" eb="14">
      <t>タンイ</t>
    </rPh>
    <rPh sb="15" eb="16">
      <t>ニチ</t>
    </rPh>
    <phoneticPr fontId="43"/>
  </si>
  <si>
    <t>８　１人当たり平均
　　賃金（工賃）
　 （単位：円）</t>
    <rPh sb="3" eb="4">
      <t>ニン</t>
    </rPh>
    <rPh sb="4" eb="5">
      <t>ア</t>
    </rPh>
    <rPh sb="7" eb="9">
      <t>ヘイキン</t>
    </rPh>
    <rPh sb="12" eb="14">
      <t>チンギン</t>
    </rPh>
    <rPh sb="15" eb="17">
      <t>コウチン</t>
    </rPh>
    <rPh sb="22" eb="24">
      <t>タンイ</t>
    </rPh>
    <rPh sb="25" eb="26">
      <t>エン</t>
    </rPh>
    <phoneticPr fontId="43"/>
  </si>
  <si>
    <t>９ 「５ 総賃金（工賃）」が「４ 事業収入－経費」よりも金額が大きい場合は、理由を記載してください。</t>
    <rPh sb="5" eb="6">
      <t>ソウ</t>
    </rPh>
    <rPh sb="6" eb="8">
      <t>チンギン</t>
    </rPh>
    <rPh sb="9" eb="11">
      <t>コウチン</t>
    </rPh>
    <rPh sb="17" eb="19">
      <t>ジギョウ</t>
    </rPh>
    <rPh sb="19" eb="21">
      <t>シュウニュウ</t>
    </rPh>
    <rPh sb="22" eb="24">
      <t>ケイヒ</t>
    </rPh>
    <rPh sb="28" eb="30">
      <t>キンガク</t>
    </rPh>
    <rPh sb="31" eb="32">
      <t>オオ</t>
    </rPh>
    <rPh sb="34" eb="36">
      <t>バアイ</t>
    </rPh>
    <rPh sb="38" eb="40">
      <t>リユウ</t>
    </rPh>
    <rPh sb="41" eb="43">
      <t>キサイ</t>
    </rPh>
    <phoneticPr fontId="43"/>
  </si>
  <si>
    <t xml:space="preserve">例）利用者に月額3,000円の工賃を支払うため。
　　雇用契約を締結した利用者に対して、最低賃金を支払うため。
</t>
    <phoneticPr fontId="6"/>
  </si>
  <si>
    <t>10　「５　総賃金額（工賃）」が「４　事業収入－経費」よりも金額が大きい場合は、財源を選択してく
　ださい（該当に○。複数回答可）。</t>
    <rPh sb="11" eb="13">
      <t>コウチン</t>
    </rPh>
    <rPh sb="36" eb="38">
      <t>バアイ</t>
    </rPh>
    <rPh sb="54" eb="56">
      <t>ガイトウ</t>
    </rPh>
    <rPh sb="59" eb="61">
      <t>フクスウ</t>
    </rPh>
    <rPh sb="61" eb="63">
      <t>カイトウ</t>
    </rPh>
    <rPh sb="63" eb="64">
      <t>カ</t>
    </rPh>
    <phoneticPr fontId="6"/>
  </si>
  <si>
    <t>2810123456　就労継続支援Ｂ型　神戸</t>
    <phoneticPr fontId="6"/>
  </si>
  <si>
    <t>就労継続支援Ｂ型</t>
    <phoneticPr fontId="6"/>
  </si>
  <si>
    <t>運営指導日</t>
    <rPh sb="0" eb="2">
      <t>ウンエイ</t>
    </rPh>
    <rPh sb="2" eb="4">
      <t>シドウ</t>
    </rPh>
    <rPh sb="4" eb="5">
      <t>ヒ</t>
    </rPh>
    <phoneticPr fontId="6"/>
  </si>
  <si>
    <t>事前調書1-1　月別利用者状況表（運営指導直近の3か月間の状況）</t>
    <rPh sb="0" eb="2">
      <t>ジゼン</t>
    </rPh>
    <rPh sb="2" eb="4">
      <t>チョウショ</t>
    </rPh>
    <rPh sb="8" eb="10">
      <t>ツキベツ</t>
    </rPh>
    <rPh sb="10" eb="13">
      <t>リヨウシャ</t>
    </rPh>
    <rPh sb="13" eb="15">
      <t>ジョウキョウ</t>
    </rPh>
    <rPh sb="15" eb="16">
      <t>ヒョウ</t>
    </rPh>
    <rPh sb="17" eb="19">
      <t>ウンエイ</t>
    </rPh>
    <rPh sb="19" eb="21">
      <t>シドウ</t>
    </rPh>
    <rPh sb="21" eb="23">
      <t>チョッキン</t>
    </rPh>
    <rPh sb="26" eb="28">
      <t>ゲツカン</t>
    </rPh>
    <rPh sb="29" eb="31">
      <t>ジョウキョウ</t>
    </rPh>
    <phoneticPr fontId="6"/>
  </si>
  <si>
    <t>事前調書1-1のセル「D２」に運営指導年月日を入力してください。
（この日付を入れることで、各調書に日付が自動的に反映されます。）
（就労定着支援もこの作業は行ってください。）</t>
    <rPh sb="0" eb="4">
      <t>ジゼンチョウショ</t>
    </rPh>
    <rPh sb="19" eb="22">
      <t>ネンガッピ</t>
    </rPh>
    <rPh sb="23" eb="25">
      <t>ニュウリョク</t>
    </rPh>
    <rPh sb="36" eb="38">
      <t>ヒヅケ</t>
    </rPh>
    <rPh sb="39" eb="40">
      <t>イ</t>
    </rPh>
    <rPh sb="46" eb="47">
      <t>カク</t>
    </rPh>
    <rPh sb="47" eb="49">
      <t>チョウショ</t>
    </rPh>
    <rPh sb="50" eb="52">
      <t>ヒヅケ</t>
    </rPh>
    <rPh sb="53" eb="55">
      <t>ジドウ</t>
    </rPh>
    <rPh sb="55" eb="56">
      <t>テキ</t>
    </rPh>
    <rPh sb="57" eb="59">
      <t>ハンエイ</t>
    </rPh>
    <rPh sb="67" eb="69">
      <t>シュウロウ</t>
    </rPh>
    <rPh sb="69" eb="73">
      <t>テイチャクシエン</t>
    </rPh>
    <rPh sb="76" eb="78">
      <t>サギョウ</t>
    </rPh>
    <rPh sb="79" eb="80">
      <t>オコナ</t>
    </rPh>
    <phoneticPr fontId="6"/>
  </si>
  <si>
    <t>&lt;&lt;&lt;まずは、運営指導年月日を西暦年（例：2020/10/29）で入力してください</t>
    <rPh sb="9" eb="11">
      <t>シドウ</t>
    </rPh>
    <rPh sb="11" eb="14">
      <t>ネンガッピ</t>
    </rPh>
    <rPh sb="15" eb="17">
      <t>セイレキ</t>
    </rPh>
    <rPh sb="17" eb="18">
      <t>ネン</t>
    </rPh>
    <rPh sb="19" eb="20">
      <t>レイ</t>
    </rPh>
    <rPh sb="33" eb="35">
      <t>ニュウリョク</t>
    </rPh>
    <phoneticPr fontId="6"/>
  </si>
  <si>
    <t>施設の月毎の開所日数を入力してください。
（運営指導前月は開所日に１を入力してください。）</t>
    <rPh sb="0" eb="2">
      <t>シセツ</t>
    </rPh>
    <rPh sb="3" eb="5">
      <t>ツキゴト</t>
    </rPh>
    <rPh sb="6" eb="8">
      <t>カイショ</t>
    </rPh>
    <rPh sb="8" eb="10">
      <t>ニッスウ</t>
    </rPh>
    <rPh sb="11" eb="13">
      <t>ニュウリョク</t>
    </rPh>
    <rPh sb="24" eb="26">
      <t>シドウ</t>
    </rPh>
    <rPh sb="26" eb="28">
      <t>ゼンゲツ</t>
    </rPh>
    <rPh sb="29" eb="31">
      <t>カイショ</t>
    </rPh>
    <rPh sb="31" eb="32">
      <t>ビ</t>
    </rPh>
    <rPh sb="35" eb="37">
      <t>ニュウリョク</t>
    </rPh>
    <phoneticPr fontId="6"/>
  </si>
  <si>
    <t>事前調書1-1　月別利用者状況表（運営指導直近の3か月間の状況）</t>
    <rPh sb="0" eb="2">
      <t>ジゼン</t>
    </rPh>
    <rPh sb="2" eb="4">
      <t>チョウショ</t>
    </rPh>
    <rPh sb="8" eb="10">
      <t>ツキベツ</t>
    </rPh>
    <rPh sb="10" eb="13">
      <t>リヨウシャ</t>
    </rPh>
    <rPh sb="13" eb="15">
      <t>ジョウキョウ</t>
    </rPh>
    <rPh sb="15" eb="16">
      <t>ヒョウ</t>
    </rPh>
    <rPh sb="19" eb="21">
      <t>シドウ</t>
    </rPh>
    <rPh sb="21" eb="23">
      <t>チョッキン</t>
    </rPh>
    <rPh sb="26" eb="28">
      <t>ゲツカン</t>
    </rPh>
    <rPh sb="29" eb="31">
      <t>ジョウキョウ</t>
    </rPh>
    <phoneticPr fontId="6"/>
  </si>
  <si>
    <t>運営指導日</t>
    <rPh sb="2" eb="4">
      <t>シドウ</t>
    </rPh>
    <rPh sb="4" eb="5">
      <t>ヒ</t>
    </rPh>
    <phoneticPr fontId="6"/>
  </si>
  <si>
    <t>身体拘束等の適正化のための対策を検討する委員会（以下「身体拘束適正化検討委員会」という。）</t>
    <rPh sb="0" eb="2">
      <t>シンタイ</t>
    </rPh>
    <rPh sb="2" eb="4">
      <t>コウソク</t>
    </rPh>
    <rPh sb="4" eb="5">
      <t>トウ</t>
    </rPh>
    <rPh sb="6" eb="9">
      <t>テキセイカ</t>
    </rPh>
    <rPh sb="13" eb="15">
      <t>タイサク</t>
    </rPh>
    <rPh sb="16" eb="18">
      <t>ケントウ</t>
    </rPh>
    <rPh sb="20" eb="23">
      <t>イインカイ</t>
    </rPh>
    <rPh sb="24" eb="26">
      <t>イカ</t>
    </rPh>
    <rPh sb="27" eb="29">
      <t>シンタイ</t>
    </rPh>
    <rPh sb="29" eb="31">
      <t>コウソク</t>
    </rPh>
    <rPh sb="31" eb="33">
      <t>テキセイ</t>
    </rPh>
    <rPh sb="33" eb="34">
      <t>カ</t>
    </rPh>
    <rPh sb="34" eb="36">
      <t>ケントウ</t>
    </rPh>
    <rPh sb="36" eb="39">
      <t>イインカイ</t>
    </rPh>
    <phoneticPr fontId="6"/>
  </si>
  <si>
    <t>サービス
所要時間</t>
    <rPh sb="5" eb="7">
      <t>ショヨウ</t>
    </rPh>
    <rPh sb="7" eb="9">
      <t>ジカン</t>
    </rPh>
    <phoneticPr fontId="6"/>
  </si>
  <si>
    <t>算定
係数</t>
    <rPh sb="0" eb="2">
      <t>サンテイ</t>
    </rPh>
    <rPh sb="3" eb="5">
      <t>ケイスウ</t>
    </rPh>
    <phoneticPr fontId="6"/>
  </si>
  <si>
    <t>年度
合計</t>
    <rPh sb="0" eb="2">
      <t>ネンド</t>
    </rPh>
    <rPh sb="3" eb="5">
      <t>ゴウケイ</t>
    </rPh>
    <phoneticPr fontId="6"/>
  </si>
  <si>
    <t>利用者受給者番号</t>
    <rPh sb="0" eb="3">
      <t>リヨウシャ</t>
    </rPh>
    <rPh sb="3" eb="6">
      <t>ジュキュウシャ</t>
    </rPh>
    <rPh sb="6" eb="8">
      <t>バンゴウ</t>
    </rPh>
    <phoneticPr fontId="6"/>
  </si>
  <si>
    <t>番号</t>
    <rPh sb="0" eb="2">
      <t>バンゴウ</t>
    </rPh>
    <phoneticPr fontId="6"/>
  </si>
  <si>
    <t>延べ利用者数計</t>
    <rPh sb="0" eb="1">
      <t>ノ</t>
    </rPh>
    <rPh sb="2" eb="4">
      <t>リヨウ</t>
    </rPh>
    <rPh sb="4" eb="5">
      <t>シャ</t>
    </rPh>
    <rPh sb="5" eb="6">
      <t>スウ</t>
    </rPh>
    <rPh sb="6" eb="7">
      <t>ケイ</t>
    </rPh>
    <phoneticPr fontId="6"/>
  </si>
  <si>
    <t>人員配置基準</t>
    <phoneticPr fontId="6"/>
  </si>
  <si>
    <t>延べ利用者数計</t>
    <rPh sb="0" eb="1">
      <t>ノ</t>
    </rPh>
    <rPh sb="2" eb="5">
      <t>リヨウシャ</t>
    </rPh>
    <rPh sb="5" eb="6">
      <t>スウ</t>
    </rPh>
    <rPh sb="6" eb="7">
      <t>ケイ</t>
    </rPh>
    <phoneticPr fontId="6"/>
  </si>
  <si>
    <t>平均支援区分計算</t>
    <rPh sb="0" eb="2">
      <t>ヘイキン</t>
    </rPh>
    <rPh sb="2" eb="4">
      <t>シエン</t>
    </rPh>
    <rPh sb="4" eb="6">
      <t>クブン</t>
    </rPh>
    <rPh sb="6" eb="8">
      <t>ケイサン</t>
    </rPh>
    <phoneticPr fontId="6"/>
  </si>
  <si>
    <t>5h以上7h未満</t>
  </si>
  <si>
    <t>5h未満</t>
  </si>
  <si>
    <t>7h以上</t>
  </si>
  <si>
    <t>区分６</t>
  </si>
  <si>
    <t>区分３</t>
  </si>
  <si>
    <t>＊利用者数が多いときは、コピーと挿入を用いて適宜ワークシートの行数を増やしてください。</t>
    <rPh sb="1" eb="4">
      <t>リヨウシャ</t>
    </rPh>
    <rPh sb="4" eb="5">
      <t>スウ</t>
    </rPh>
    <rPh sb="6" eb="7">
      <t>オオ</t>
    </rPh>
    <rPh sb="22" eb="24">
      <t>テキギ</t>
    </rPh>
    <rPh sb="31" eb="33">
      <t>ギョウスウ</t>
    </rPh>
    <rPh sb="34" eb="35">
      <t>フ</t>
    </rPh>
    <phoneticPr fontId="6"/>
  </si>
  <si>
    <t>＊前年度における事業実績が６月以上である場合入力してください（６月未満の場合は、定員の90％を利用者数として、サービス提供の所要時間を見込みで入力）。</t>
    <rPh sb="59" eb="61">
      <t>テイキョウ</t>
    </rPh>
    <rPh sb="62" eb="64">
      <t>ショヨウ</t>
    </rPh>
    <rPh sb="64" eb="66">
      <t>ジカン</t>
    </rPh>
    <rPh sb="67" eb="69">
      <t>ミコ</t>
    </rPh>
    <rPh sb="71" eb="73">
      <t>ニュウリョク</t>
    </rPh>
    <phoneticPr fontId="6"/>
  </si>
  <si>
    <t>サービス所要時間の判断の参考材料</t>
    <rPh sb="4" eb="6">
      <t>ショヨウ</t>
    </rPh>
    <rPh sb="6" eb="8">
      <t>ジカン</t>
    </rPh>
    <rPh sb="9" eb="11">
      <t>ハンダン</t>
    </rPh>
    <rPh sb="12" eb="14">
      <t>サンコウ</t>
    </rPh>
    <rPh sb="14" eb="16">
      <t>ザイリョウ</t>
    </rPh>
    <phoneticPr fontId="6"/>
  </si>
  <si>
    <t>聞き取りによる見込み</t>
  </si>
  <si>
    <t>６　支払対象
　　延べ利用者数
　　(単位：人）</t>
    <rPh sb="2" eb="4">
      <t>シハラ</t>
    </rPh>
    <rPh sb="4" eb="6">
      <t>タイショウ</t>
    </rPh>
    <rPh sb="9" eb="10">
      <t>ノ</t>
    </rPh>
    <rPh sb="11" eb="14">
      <t>リヨウシャ</t>
    </rPh>
    <rPh sb="14" eb="15">
      <t>スウ</t>
    </rPh>
    <rPh sb="19" eb="21">
      <t>タンイ</t>
    </rPh>
    <rPh sb="22" eb="23">
      <t>ヒト</t>
    </rPh>
    <phoneticPr fontId="43"/>
  </si>
  <si>
    <t>身体拘束適正化検討委員会を設置していますか。</t>
    <rPh sb="7" eb="9">
      <t>ケントウ</t>
    </rPh>
    <rPh sb="13" eb="15">
      <t>セッチ</t>
    </rPh>
    <phoneticPr fontId="6"/>
  </si>
  <si>
    <t>身体拘束適正化検討委員会の開催状況</t>
    <rPh sb="7" eb="9">
      <t>ケントウ</t>
    </rPh>
    <rPh sb="13" eb="15">
      <t>カイサイ</t>
    </rPh>
    <rPh sb="15" eb="17">
      <t>ジョウキョウ</t>
    </rPh>
    <phoneticPr fontId="6"/>
  </si>
  <si>
    <t>平均障害支援区分</t>
    <rPh sb="0" eb="2">
      <t>ヘイキン</t>
    </rPh>
    <rPh sb="2" eb="4">
      <t>ショウガイ</t>
    </rPh>
    <rPh sb="4" eb="8">
      <t>シエンクブン</t>
    </rPh>
    <phoneticPr fontId="6"/>
  </si>
  <si>
    <t>（２）　個別支援計画に利用者が同意した日</t>
    <rPh sb="11" eb="14">
      <t>リヨウシャ</t>
    </rPh>
    <phoneticPr fontId="3"/>
  </si>
  <si>
    <t>（３）　計　画
開始日</t>
    <rPh sb="1" eb="3">
      <t>ケイカク</t>
    </rPh>
    <rPh sb="6" eb="7">
      <t>ガ</t>
    </rPh>
    <rPh sb="8" eb="11">
      <t>カイシビ</t>
    </rPh>
    <phoneticPr fontId="3"/>
  </si>
  <si>
    <t>（３）　計　画
開始日</t>
    <rPh sb="1" eb="3">
      <t>ケイカク</t>
    </rPh>
    <rPh sb="8" eb="11">
      <t>カイシビ</t>
    </rPh>
    <phoneticPr fontId="3"/>
  </si>
  <si>
    <t xml:space="preserve"> （１）　アセスメント又はモニタリング実施日</t>
    <rPh sb="10" eb="11">
      <t>マタ</t>
    </rPh>
    <rPh sb="15" eb="17">
      <t>ジッシ</t>
    </rPh>
    <rPh sb="17" eb="18">
      <t>マタ</t>
    </rPh>
    <phoneticPr fontId="3"/>
  </si>
  <si>
    <t>交付していない</t>
    <rPh sb="0" eb="2">
      <t>コウフ</t>
    </rPh>
    <phoneticPr fontId="6"/>
  </si>
  <si>
    <t>情報公表</t>
    <rPh sb="0" eb="4">
      <t>ジョウホウコウヒョウ</t>
    </rPh>
    <phoneticPr fontId="3"/>
  </si>
  <si>
    <t>公表している</t>
    <rPh sb="0" eb="2">
      <t>コウヒョウ</t>
    </rPh>
    <phoneticPr fontId="6"/>
  </si>
  <si>
    <t>公表していない</t>
    <rPh sb="0" eb="2">
      <t>コウヒョウ</t>
    </rPh>
    <phoneticPr fontId="6"/>
  </si>
  <si>
    <t>障害福祉サービス等情報公表制度の施行について（障障発0329第5号）を参考にして、WAMNET等に公表すること。</t>
    <phoneticPr fontId="6"/>
  </si>
  <si>
    <t>作成した事前調書は、「運営指導の事前調書等受付フォーム」より提出してください。</t>
    <rPh sb="0" eb="2">
      <t>サクセイ</t>
    </rPh>
    <rPh sb="4" eb="8">
      <t>ジゼンチョウショ</t>
    </rPh>
    <rPh sb="11" eb="15">
      <t>ウンエイシドウ</t>
    </rPh>
    <rPh sb="16" eb="20">
      <t>ジゼンチョウショ</t>
    </rPh>
    <rPh sb="20" eb="21">
      <t>トウ</t>
    </rPh>
    <rPh sb="21" eb="23">
      <t>ウケツケ</t>
    </rPh>
    <rPh sb="30" eb="32">
      <t>テイシュツ</t>
    </rPh>
    <phoneticPr fontId="6"/>
  </si>
  <si>
    <t>身体拘束等の禁止・虐待防止に関して</t>
    <phoneticPr fontId="6"/>
  </si>
  <si>
    <t>事前調書３　身体拘束等の禁止・虐待防止</t>
    <rPh sb="0" eb="2">
      <t>ジゼン</t>
    </rPh>
    <rPh sb="2" eb="4">
      <t>チョウショ</t>
    </rPh>
    <rPh sb="6" eb="8">
      <t>シンタイ</t>
    </rPh>
    <rPh sb="8" eb="10">
      <t>コウソク</t>
    </rPh>
    <rPh sb="10" eb="11">
      <t>トウ</t>
    </rPh>
    <rPh sb="12" eb="14">
      <t>キンシ</t>
    </rPh>
    <rPh sb="15" eb="19">
      <t>ギャクタイボウシ</t>
    </rPh>
    <phoneticPr fontId="6"/>
  </si>
  <si>
    <t>１．身体拘束等の禁止</t>
    <rPh sb="2" eb="7">
      <t>シンタイコウソクトウ</t>
    </rPh>
    <rPh sb="8" eb="10">
      <t>キンシ</t>
    </rPh>
    <phoneticPr fontId="6"/>
  </si>
  <si>
    <t>２．虐待の防止</t>
    <rPh sb="2" eb="4">
      <t>ギャクタイ</t>
    </rPh>
    <rPh sb="5" eb="7">
      <t>ボウシ</t>
    </rPh>
    <phoneticPr fontId="6"/>
  </si>
  <si>
    <t>虐待防止担当者について</t>
    <rPh sb="0" eb="4">
      <t>ギャクタイボウシ</t>
    </rPh>
    <rPh sb="4" eb="7">
      <t>タントウシャ</t>
    </rPh>
    <phoneticPr fontId="6"/>
  </si>
  <si>
    <t>虐待防止のための担当者を配置していますか。</t>
    <rPh sb="0" eb="4">
      <t>ギャクタイボウシ</t>
    </rPh>
    <rPh sb="8" eb="11">
      <t>タントウシャ</t>
    </rPh>
    <rPh sb="12" eb="14">
      <t>ハイチ</t>
    </rPh>
    <phoneticPr fontId="6"/>
  </si>
  <si>
    <t>配置している</t>
    <rPh sb="0" eb="2">
      <t>ハイチ</t>
    </rPh>
    <phoneticPr fontId="6"/>
  </si>
  <si>
    <t>配置していない</t>
    <rPh sb="0" eb="2">
      <t>ハイチ</t>
    </rPh>
    <phoneticPr fontId="6"/>
  </si>
  <si>
    <t>虐待防止委員会の設置状況</t>
    <rPh sb="0" eb="7">
      <t>ギャクタイボウシイインカイ</t>
    </rPh>
    <rPh sb="8" eb="10">
      <t>セッチ</t>
    </rPh>
    <rPh sb="10" eb="12">
      <t>ジョウキョウ</t>
    </rPh>
    <phoneticPr fontId="6"/>
  </si>
  <si>
    <t>虐待防止委員会を設置していますか。</t>
    <rPh sb="0" eb="2">
      <t>ギャクタイ</t>
    </rPh>
    <rPh sb="2" eb="4">
      <t>ボウシ</t>
    </rPh>
    <rPh sb="8" eb="10">
      <t>セッチ</t>
    </rPh>
    <phoneticPr fontId="6"/>
  </si>
  <si>
    <t>虐待防止委員会の開催状況</t>
    <rPh sb="0" eb="4">
      <t>ギャクタイボウシ</t>
    </rPh>
    <rPh sb="8" eb="10">
      <t>カイサイ</t>
    </rPh>
    <rPh sb="10" eb="12">
      <t>ジョウキョウ</t>
    </rPh>
    <phoneticPr fontId="6"/>
  </si>
  <si>
    <t>虐待防止のための研修の実施状況（なお、身体拘束適正化研修との同時開催可）</t>
    <rPh sb="0" eb="2">
      <t>ギャクタイ</t>
    </rPh>
    <rPh sb="2" eb="4">
      <t>ボウシ</t>
    </rPh>
    <rPh sb="8" eb="10">
      <t>ケンシュウ</t>
    </rPh>
    <rPh sb="11" eb="13">
      <t>ジッシ</t>
    </rPh>
    <rPh sb="13" eb="15">
      <t>ジョウキョウ</t>
    </rPh>
    <rPh sb="19" eb="23">
      <t>シンタイコウソク</t>
    </rPh>
    <rPh sb="23" eb="26">
      <t>テキセイカ</t>
    </rPh>
    <rPh sb="26" eb="28">
      <t>ケンシュウ</t>
    </rPh>
    <rPh sb="30" eb="32">
      <t>ドウジ</t>
    </rPh>
    <rPh sb="32" eb="34">
      <t>カイサイ</t>
    </rPh>
    <rPh sb="34" eb="35">
      <t>カ</t>
    </rPh>
    <phoneticPr fontId="6"/>
  </si>
  <si>
    <t>業務継続計画の策定等</t>
    <rPh sb="0" eb="2">
      <t>ギョウム</t>
    </rPh>
    <rPh sb="2" eb="4">
      <t>ケイゾク</t>
    </rPh>
    <rPh sb="4" eb="6">
      <t>ケイカク</t>
    </rPh>
    <rPh sb="7" eb="9">
      <t>サクテイ</t>
    </rPh>
    <rPh sb="9" eb="10">
      <t>トウ</t>
    </rPh>
    <phoneticPr fontId="3"/>
  </si>
  <si>
    <t>業務継続計画の策定（感染症や非常災害の発生時）をしているか。</t>
    <rPh sb="0" eb="2">
      <t>ギョウム</t>
    </rPh>
    <rPh sb="2" eb="4">
      <t>ケイゾク</t>
    </rPh>
    <rPh sb="4" eb="6">
      <t>ケイカク</t>
    </rPh>
    <rPh sb="7" eb="9">
      <t>サクテイ</t>
    </rPh>
    <rPh sb="10" eb="13">
      <t>カンセンショウ</t>
    </rPh>
    <rPh sb="14" eb="16">
      <t>ヒジョウ</t>
    </rPh>
    <rPh sb="16" eb="18">
      <t>サイガイ</t>
    </rPh>
    <rPh sb="19" eb="21">
      <t>ハッセイ</t>
    </rPh>
    <rPh sb="21" eb="22">
      <t>ジ</t>
    </rPh>
    <phoneticPr fontId="49"/>
  </si>
  <si>
    <t>策定していない</t>
    <rPh sb="0" eb="2">
      <t>サクテイ</t>
    </rPh>
    <phoneticPr fontId="6"/>
  </si>
  <si>
    <t>策定している</t>
    <rPh sb="0" eb="2">
      <t>サクテイ</t>
    </rPh>
    <phoneticPr fontId="6"/>
  </si>
  <si>
    <t>感染症や非常災害の発生時において、利用者に対するサービスの提供を継続的に実施するための、及び非常時の体制で早期の業務再開を図るための計画（業務継続計画）を策定すること。</t>
    <rPh sb="0" eb="3">
      <t>カンセンショウ</t>
    </rPh>
    <rPh sb="4" eb="8">
      <t>ヒジョウサイガイ</t>
    </rPh>
    <rPh sb="9" eb="12">
      <t>ハッセイジ</t>
    </rPh>
    <rPh sb="17" eb="20">
      <t>リヨウシャ</t>
    </rPh>
    <rPh sb="21" eb="22">
      <t>タイ</t>
    </rPh>
    <rPh sb="29" eb="31">
      <t>テイキョウ</t>
    </rPh>
    <rPh sb="32" eb="35">
      <t>ケイゾクテキ</t>
    </rPh>
    <rPh sb="36" eb="38">
      <t>ジッシ</t>
    </rPh>
    <rPh sb="44" eb="45">
      <t>オヨ</t>
    </rPh>
    <rPh sb="46" eb="49">
      <t>ヒジョウジ</t>
    </rPh>
    <rPh sb="50" eb="52">
      <t>タイセイ</t>
    </rPh>
    <rPh sb="53" eb="55">
      <t>ソウキ</t>
    </rPh>
    <rPh sb="56" eb="60">
      <t>ギョウムサイカイ</t>
    </rPh>
    <rPh sb="61" eb="62">
      <t>ハカ</t>
    </rPh>
    <rPh sb="66" eb="68">
      <t>ケイカク</t>
    </rPh>
    <rPh sb="69" eb="71">
      <t>ギョウム</t>
    </rPh>
    <rPh sb="71" eb="73">
      <t>ケイゾク</t>
    </rPh>
    <rPh sb="73" eb="75">
      <t>ケイカク</t>
    </rPh>
    <rPh sb="77" eb="79">
      <t>サクテイ</t>
    </rPh>
    <phoneticPr fontId="6"/>
  </si>
  <si>
    <r>
      <t>従業者に対し、業務継続計画を周知し、必要な研修及び訓練（シミュレーション）を定期的に実施しているか。</t>
    </r>
    <r>
      <rPr>
        <sz val="9"/>
        <color rgb="FFFF0000"/>
        <rFont val="ＭＳ Ｐゴシック"/>
        <family val="3"/>
        <charset val="128"/>
      </rPr>
      <t xml:space="preserve">
</t>
    </r>
    <r>
      <rPr>
        <b/>
        <sz val="9"/>
        <color rgb="FFFF0000"/>
        <rFont val="ＭＳ Ｐゴシック"/>
        <family val="3"/>
        <charset val="128"/>
      </rPr>
      <t>＜直近の研修実施日＞
・感染症　　 　〔　　　年　　　月　　　日　〕
・非常災害　　〔　　　年　　　月　　　日　〕
＜直近の訓練実施日＞
・感染症　　 　〔　　　年　　　月　　　日　〕
・非常災害　　〔　　　年　　　月　　　日　〕</t>
    </r>
    <phoneticPr fontId="6"/>
  </si>
  <si>
    <t>実施していない</t>
    <rPh sb="0" eb="2">
      <t>ジッシ</t>
    </rPh>
    <phoneticPr fontId="6"/>
  </si>
  <si>
    <t>実施・記録している</t>
    <rPh sb="0" eb="2">
      <t>ジッシ</t>
    </rPh>
    <rPh sb="3" eb="5">
      <t>キロク</t>
    </rPh>
    <phoneticPr fontId="6"/>
  </si>
  <si>
    <t>従業者に対し、業務継続計画について周知するとともに、必要な研修及び訓練（シミュレーション）を定期的に実施し、実施内容・日時・参加者を記録・保管しておくこと。</t>
    <rPh sb="0" eb="3">
      <t>ジュウギョウシャ</t>
    </rPh>
    <rPh sb="4" eb="5">
      <t>タイ</t>
    </rPh>
    <rPh sb="7" eb="11">
      <t>ギョウ</t>
    </rPh>
    <rPh sb="11" eb="13">
      <t>ケイカク</t>
    </rPh>
    <rPh sb="17" eb="19">
      <t>シュウチ</t>
    </rPh>
    <rPh sb="26" eb="28">
      <t>ヒツヨウ</t>
    </rPh>
    <rPh sb="29" eb="31">
      <t>ケンシュウ</t>
    </rPh>
    <rPh sb="31" eb="32">
      <t>オヨ</t>
    </rPh>
    <rPh sb="33" eb="35">
      <t>クンレン</t>
    </rPh>
    <rPh sb="46" eb="49">
      <t>テイキテキ</t>
    </rPh>
    <rPh sb="50" eb="52">
      <t>ジッシ</t>
    </rPh>
    <rPh sb="54" eb="58">
      <t>ジッシナイヨウ</t>
    </rPh>
    <rPh sb="59" eb="61">
      <t>ニチジ</t>
    </rPh>
    <rPh sb="62" eb="65">
      <t>サンカシャ</t>
    </rPh>
    <rPh sb="66" eb="68">
      <t>キロク</t>
    </rPh>
    <rPh sb="69" eb="71">
      <t>ホカン</t>
    </rPh>
    <phoneticPr fontId="6"/>
  </si>
  <si>
    <t>感染症の予防及びまん延防止のための指針を整備しているか。</t>
    <rPh sb="0" eb="3">
      <t>カンセンショウ</t>
    </rPh>
    <rPh sb="4" eb="6">
      <t>ヨボウ</t>
    </rPh>
    <rPh sb="6" eb="7">
      <t>オヨ</t>
    </rPh>
    <rPh sb="10" eb="11">
      <t>エン</t>
    </rPh>
    <rPh sb="11" eb="13">
      <t>ボウシ</t>
    </rPh>
    <rPh sb="17" eb="19">
      <t>シシン</t>
    </rPh>
    <rPh sb="20" eb="22">
      <t>セイビ</t>
    </rPh>
    <phoneticPr fontId="49"/>
  </si>
  <si>
    <t>整備していない</t>
    <rPh sb="0" eb="2">
      <t>セイビ</t>
    </rPh>
    <phoneticPr fontId="6"/>
  </si>
  <si>
    <t>整備している</t>
    <rPh sb="0" eb="2">
      <t>セイビ</t>
    </rPh>
    <phoneticPr fontId="6"/>
  </si>
  <si>
    <t>開催・記録している</t>
    <rPh sb="0" eb="2">
      <t>カイサイ</t>
    </rPh>
    <rPh sb="3" eb="5">
      <t>キロク</t>
    </rPh>
    <phoneticPr fontId="6"/>
  </si>
  <si>
    <t>衛生管理等</t>
    <rPh sb="0" eb="5">
      <t>エイセイカンリトウ</t>
    </rPh>
    <phoneticPr fontId="3"/>
  </si>
  <si>
    <t>感染症の予防及びまん延防止のための指針を整備すること。</t>
    <phoneticPr fontId="6"/>
  </si>
  <si>
    <r>
      <t xml:space="preserve">感染症の予防及びまん延防止のための対策を検討する委員会の定期的な開催及び従業者に対して結果を周知しているか。
</t>
    </r>
    <r>
      <rPr>
        <b/>
        <sz val="9"/>
        <color rgb="FFFF0000"/>
        <rFont val="ＭＳ Ｐゴシック"/>
        <family val="3"/>
        <charset val="128"/>
      </rPr>
      <t>＜直近の委員会開催日＞
①  〔　　　年　　　月　　　日　〕
②　〔　　　年　　　月　　　日　〕</t>
    </r>
    <rPh sb="59" eb="62">
      <t>イインカイ</t>
    </rPh>
    <rPh sb="62" eb="64">
      <t>カイサイ</t>
    </rPh>
    <phoneticPr fontId="6"/>
  </si>
  <si>
    <t>感染症の予防及びまん延防止のための対策を検討する委員会を定期的に（年１回）開催し、その内容を従業者に周知しておくこと。</t>
    <rPh sb="0" eb="3">
      <t>カンセンショウ</t>
    </rPh>
    <rPh sb="4" eb="6">
      <t>ヨボウ</t>
    </rPh>
    <rPh sb="6" eb="7">
      <t>オヨ</t>
    </rPh>
    <rPh sb="10" eb="11">
      <t>エン</t>
    </rPh>
    <rPh sb="11" eb="13">
      <t>ボウシ</t>
    </rPh>
    <rPh sb="17" eb="19">
      <t>タイサク</t>
    </rPh>
    <rPh sb="20" eb="22">
      <t>ケントウ</t>
    </rPh>
    <rPh sb="24" eb="26">
      <t>イイン</t>
    </rPh>
    <rPh sb="26" eb="27">
      <t>カイ</t>
    </rPh>
    <rPh sb="28" eb="31">
      <t>テイキテキ</t>
    </rPh>
    <rPh sb="33" eb="34">
      <t>ネン</t>
    </rPh>
    <rPh sb="35" eb="36">
      <t>カイ</t>
    </rPh>
    <rPh sb="37" eb="39">
      <t>カイサイ</t>
    </rPh>
    <rPh sb="43" eb="45">
      <t>ナイヨウ</t>
    </rPh>
    <rPh sb="46" eb="49">
      <t>ジュウギョウシャ</t>
    </rPh>
    <rPh sb="50" eb="52">
      <t>シュウチ</t>
    </rPh>
    <phoneticPr fontId="6"/>
  </si>
  <si>
    <t>従業者に対し、業務継続計画について周知するとともに、必要な研修及び訓練を定期的に（年１回）実施し、実施内容・日時・参加者を記録・保管しておくこと。</t>
    <rPh sb="0" eb="3">
      <t>ジュウギョウシャ</t>
    </rPh>
    <rPh sb="4" eb="5">
      <t>タイ</t>
    </rPh>
    <rPh sb="7" eb="11">
      <t>ギョウ</t>
    </rPh>
    <rPh sb="11" eb="13">
      <t>ケイカク</t>
    </rPh>
    <rPh sb="17" eb="19">
      <t>シュウチ</t>
    </rPh>
    <rPh sb="26" eb="28">
      <t>ヒツヨウ</t>
    </rPh>
    <rPh sb="29" eb="31">
      <t>ケンシュウ</t>
    </rPh>
    <rPh sb="31" eb="32">
      <t>オヨ</t>
    </rPh>
    <rPh sb="33" eb="35">
      <t>クンレン</t>
    </rPh>
    <rPh sb="36" eb="39">
      <t>テイキテキ</t>
    </rPh>
    <rPh sb="41" eb="42">
      <t>ネン</t>
    </rPh>
    <rPh sb="43" eb="44">
      <t>カイ</t>
    </rPh>
    <rPh sb="45" eb="47">
      <t>ジッシ</t>
    </rPh>
    <rPh sb="49" eb="53">
      <t>ジッシナイヨウ</t>
    </rPh>
    <rPh sb="54" eb="56">
      <t>ニチジ</t>
    </rPh>
    <rPh sb="57" eb="60">
      <t>サンカシャ</t>
    </rPh>
    <rPh sb="61" eb="63">
      <t>キロク</t>
    </rPh>
    <rPh sb="64" eb="66">
      <t>ホカン</t>
    </rPh>
    <phoneticPr fontId="6"/>
  </si>
  <si>
    <t>障害福祉サービス等情報公表制度の公表事項について、本市に報告を行い、WAMNET等へ公表しているか。</t>
    <rPh sb="25" eb="27">
      <t>ホンシ</t>
    </rPh>
    <rPh sb="28" eb="30">
      <t>ホウコク</t>
    </rPh>
    <rPh sb="31" eb="32">
      <t>オコナ</t>
    </rPh>
    <phoneticPr fontId="6"/>
  </si>
  <si>
    <r>
      <t xml:space="preserve">従業者に対し、感染症の予防及びまん延の防止のための研修及び訓練を定期的に実施しているか。
</t>
    </r>
    <r>
      <rPr>
        <b/>
        <sz val="9"/>
        <color rgb="FFFF0000"/>
        <rFont val="ＭＳ Ｐゴシック"/>
        <family val="3"/>
        <charset val="128"/>
      </rPr>
      <t>直近の研修実施日　①〔　　年　　 月　　日〕 ,  ②〔　　年　　月　　日〕
直近の訓練実施日　②〔　　年　　 月　　日〕 ,  ②〔　　年　　月　　日〕</t>
    </r>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</si>
</sst>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1" formatCode="_ * #,##0_ ;_ * \-#,##0_ ;_ * &quot;-&quot;_ ;_ @_ "/>
    <numFmt numFmtId="176" formatCode="0.0_ "/>
    <numFmt numFmtId="177" formatCode="#,##0.0_);[Red]\(#,##0.0\)"/>
    <numFmt numFmtId="178" formatCode="#,##0.0;[Red]\-#,##0.0"/>
    <numFmt numFmtId="179" formatCode="[$-411]ge\.m\.d;@"/>
    <numFmt numFmtId="180" formatCode="#&quot;月&quot;"/>
    <numFmt numFmtId="181" formatCode="ggge&quot;年&quot;m&quot;月&quot;"/>
    <numFmt numFmtId="182" formatCode="#,##0.0_ "/>
    <numFmt numFmtId="183" formatCode="General\ &quot;人&quot;"/>
    <numFmt numFmtId="184" formatCode="#,##0.0_ &quot;人&quot;"/>
    <numFmt numFmtId="185" formatCode="#,##0_ "/>
    <numFmt numFmtId="186" formatCode="0_ "/>
    <numFmt numFmtId="187" formatCode="ge\.m"/>
    <numFmt numFmtId="188" formatCode="0.0"/>
    <numFmt numFmtId="189" formatCode="\(@\)"/>
    <numFmt numFmtId="190" formatCode="#,##0.00_ "/>
    <numFmt numFmtId="191" formatCode="#,##0.000_ "/>
    <numFmt numFmtId="192" formatCode="aaa"/>
  </numFmts>
  <fonts count="65">
    <font>
      <sz val="11"/>
      <name val="ＭＳ Ｐゴシック"/>
      <family val="3"/>
      <charset val="128"/>
    </font>
    <font>
      <sz val="11"/>
      <name val="ＭＳ Ｐゴシック"/>
      <family val="3"/>
      <charset val="128"/>
    </font>
    <font>
      <sz val="12"/>
      <name val="ＭＳ Ｐゴシック"/>
      <family val="3"/>
      <charset val="128"/>
    </font>
    <font>
      <sz val="6"/>
      <name val="游ゴシック"/>
      <family val="2"/>
      <charset val="128"/>
      <scheme val="minor"/>
    </font>
    <font>
      <sz val="12"/>
      <name val="ＭＳ ゴシック"/>
      <family val="3"/>
      <charset val="128"/>
    </font>
    <font>
      <sz val="10"/>
      <name val="ＭＳ ゴシック"/>
      <family val="3"/>
      <charset val="128"/>
    </font>
    <font>
      <sz val="6"/>
      <name val="ＭＳ Ｐゴシック"/>
      <family val="3"/>
      <charset val="128"/>
    </font>
    <font>
      <b/>
      <u/>
      <sz val="10"/>
      <name val="ＭＳ ゴシック"/>
      <family val="3"/>
      <charset val="128"/>
    </font>
    <font>
      <sz val="11"/>
      <name val="ＭＳ ゴシック"/>
      <family val="3"/>
      <charset val="128"/>
    </font>
    <font>
      <sz val="12"/>
      <color indexed="10"/>
      <name val="ＭＳ ゴシック"/>
      <family val="3"/>
      <charset val="128"/>
    </font>
    <font>
      <b/>
      <sz val="12"/>
      <name val="ＭＳ ゴシック"/>
      <family val="3"/>
      <charset val="128"/>
    </font>
    <font>
      <b/>
      <sz val="10"/>
      <color indexed="10"/>
      <name val="ＭＳ ゴシック"/>
      <family val="3"/>
      <charset val="128"/>
    </font>
    <font>
      <u/>
      <sz val="12"/>
      <name val="ＭＳ ゴシック"/>
      <family val="3"/>
      <charset val="128"/>
    </font>
    <font>
      <sz val="14"/>
      <name val="ＭＳ ゴシック"/>
      <family val="3"/>
      <charset val="128"/>
    </font>
    <font>
      <sz val="10"/>
      <name val="ＭＳ Ｐゴシック"/>
      <family val="3"/>
      <charset val="128"/>
    </font>
    <font>
      <sz val="14"/>
      <color theme="1"/>
      <name val="ＭＳ 明朝"/>
      <family val="1"/>
      <charset val="128"/>
    </font>
    <font>
      <sz val="11"/>
      <color theme="1"/>
      <name val="ＭＳ 明朝"/>
      <family val="1"/>
      <charset val="128"/>
    </font>
    <font>
      <sz val="11"/>
      <color theme="1"/>
      <name val="游ゴシック"/>
      <family val="3"/>
      <charset val="128"/>
      <scheme val="minor"/>
    </font>
    <font>
      <b/>
      <sz val="14"/>
      <color theme="1"/>
      <name val="ＭＳ 明朝"/>
      <family val="1"/>
      <charset val="128"/>
    </font>
    <font>
      <sz val="12"/>
      <color theme="1"/>
      <name val="ＭＳ 明朝"/>
      <family val="1"/>
      <charset val="128"/>
    </font>
    <font>
      <b/>
      <sz val="16"/>
      <color theme="1"/>
      <name val="ＭＳ 明朝"/>
      <family val="1"/>
      <charset val="128"/>
    </font>
    <font>
      <sz val="18"/>
      <color theme="1"/>
      <name val="ＭＳ 明朝"/>
      <family val="1"/>
      <charset val="128"/>
    </font>
    <font>
      <b/>
      <sz val="18"/>
      <color theme="1"/>
      <name val="ＭＳ 明朝"/>
      <family val="1"/>
      <charset val="128"/>
    </font>
    <font>
      <b/>
      <sz val="18"/>
      <color rgb="FFFF0000"/>
      <name val="ＭＳ 明朝"/>
      <family val="1"/>
      <charset val="128"/>
    </font>
    <font>
      <sz val="11"/>
      <color indexed="8"/>
      <name val="ＭＳ Ｐゴシック"/>
      <family val="3"/>
      <charset val="128"/>
    </font>
    <font>
      <b/>
      <sz val="14"/>
      <color indexed="8"/>
      <name val="ＭＳ 明朝"/>
      <family val="1"/>
      <charset val="128"/>
    </font>
    <font>
      <b/>
      <sz val="14"/>
      <color rgb="FFFF0000"/>
      <name val="ＭＳ 明朝"/>
      <family val="1"/>
      <charset val="128"/>
    </font>
    <font>
      <sz val="16"/>
      <color theme="1"/>
      <name val="ＭＳ 明朝"/>
      <family val="1"/>
      <charset val="128"/>
    </font>
    <font>
      <b/>
      <sz val="28"/>
      <color rgb="FFFF0000"/>
      <name val="ＭＳ 明朝"/>
      <family val="1"/>
      <charset val="128"/>
    </font>
    <font>
      <sz val="14"/>
      <name val="ＭＳ 明朝"/>
      <family val="1"/>
      <charset val="128"/>
    </font>
    <font>
      <sz val="18"/>
      <color rgb="FFFF0000"/>
      <name val="ＭＳ 明朝"/>
      <family val="1"/>
      <charset val="128"/>
    </font>
    <font>
      <sz val="11"/>
      <name val="ＭＳ 明朝"/>
      <family val="1"/>
      <charset val="128"/>
    </font>
    <font>
      <sz val="14"/>
      <color rgb="FFFF0000"/>
      <name val="ＭＳ 明朝"/>
      <family val="1"/>
      <charset val="128"/>
    </font>
    <font>
      <sz val="20"/>
      <name val="ＭＳ 明朝"/>
      <family val="1"/>
      <charset val="128"/>
    </font>
    <font>
      <sz val="12"/>
      <color rgb="FFFF0000"/>
      <name val="ＭＳ 明朝"/>
      <family val="1"/>
      <charset val="128"/>
    </font>
    <font>
      <sz val="12"/>
      <name val="ＭＳ 明朝"/>
      <family val="1"/>
      <charset val="128"/>
    </font>
    <font>
      <sz val="12"/>
      <color indexed="16"/>
      <name val="ＭＳ 明朝"/>
      <family val="1"/>
      <charset val="128"/>
    </font>
    <font>
      <sz val="9"/>
      <name val="ＭＳ 明朝"/>
      <family val="1"/>
      <charset val="128"/>
    </font>
    <font>
      <i/>
      <sz val="11"/>
      <color indexed="16"/>
      <name val="ＭＳ 明朝"/>
      <family val="1"/>
      <charset val="128"/>
    </font>
    <font>
      <sz val="10"/>
      <name val="ＭＳ 明朝"/>
      <family val="1"/>
      <charset val="128"/>
    </font>
    <font>
      <sz val="12"/>
      <color rgb="FFFF0000"/>
      <name val="ＭＳ ゴシック"/>
      <family val="3"/>
      <charset val="128"/>
    </font>
    <font>
      <b/>
      <sz val="18"/>
      <color theme="1"/>
      <name val="ＭＳ Ｐゴシック"/>
      <family val="3"/>
      <charset val="128"/>
    </font>
    <font>
      <sz val="14"/>
      <name val="ＭＳ Ｐゴシック"/>
      <family val="3"/>
      <charset val="128"/>
    </font>
    <font>
      <sz val="6"/>
      <name val="游ゴシック"/>
      <family val="3"/>
      <charset val="128"/>
      <scheme val="minor"/>
    </font>
    <font>
      <sz val="11"/>
      <color theme="0" tint="-0.499984740745262"/>
      <name val="ＭＳ 明朝"/>
      <family val="1"/>
      <charset val="128"/>
    </font>
    <font>
      <sz val="24"/>
      <color rgb="FFFF0000"/>
      <name val="ＭＳ Ｐゴシック"/>
      <family val="3"/>
      <charset val="128"/>
    </font>
    <font>
      <sz val="10"/>
      <color rgb="FFFF0000"/>
      <name val="ＭＳ Ｐゴシック"/>
      <family val="3"/>
      <charset val="128"/>
    </font>
    <font>
      <sz val="10"/>
      <color theme="1"/>
      <name val="ＭＳ Ｐゴシック"/>
      <family val="3"/>
      <charset val="128"/>
    </font>
    <font>
      <sz val="9"/>
      <color theme="1"/>
      <name val="ＭＳ Ｐゴシック"/>
      <family val="3"/>
      <charset val="128"/>
    </font>
    <font>
      <sz val="9"/>
      <name val="Meiryo UI"/>
      <family val="3"/>
      <charset val="128"/>
    </font>
    <font>
      <b/>
      <sz val="9"/>
      <color indexed="81"/>
      <name val="MS P ゴシック"/>
      <family val="3"/>
      <charset val="128"/>
    </font>
    <font>
      <sz val="10"/>
      <color rgb="FFFF0000"/>
      <name val="ＭＳ ゴシック"/>
      <family val="3"/>
      <charset val="128"/>
    </font>
    <font>
      <sz val="9"/>
      <name val="ＭＳ Ｐゴシック"/>
      <family val="3"/>
      <charset val="128"/>
    </font>
    <font>
      <sz val="8.5"/>
      <name val="ＭＳ Ｐゴシック"/>
      <family val="3"/>
      <charset val="128"/>
    </font>
    <font>
      <sz val="8.5"/>
      <color theme="1"/>
      <name val="ＭＳ Ｐゴシック"/>
      <family val="3"/>
      <charset val="128"/>
    </font>
    <font>
      <sz val="18"/>
      <color theme="0"/>
      <name val="ＭＳ 明朝"/>
      <family val="1"/>
      <charset val="128"/>
    </font>
    <font>
      <b/>
      <sz val="14"/>
      <color theme="1"/>
      <name val="Meiryo UI"/>
      <family val="3"/>
      <charset val="128"/>
    </font>
    <font>
      <sz val="12"/>
      <name val="Meiryo UI"/>
      <family val="3"/>
      <charset val="128"/>
    </font>
    <font>
      <sz val="11"/>
      <name val="Meiryo UI"/>
      <family val="3"/>
      <charset val="128"/>
    </font>
    <font>
      <sz val="11"/>
      <color rgb="FFFF0000"/>
      <name val="Meiryo UI"/>
      <family val="3"/>
      <charset val="128"/>
    </font>
    <font>
      <b/>
      <sz val="14"/>
      <name val="ＭＳ ゴシック"/>
      <family val="3"/>
      <charset val="128"/>
    </font>
    <font>
      <b/>
      <sz val="18"/>
      <color rgb="FFFF0000"/>
      <name val="ＭＳ ゴシック"/>
      <family val="3"/>
      <charset val="128"/>
    </font>
    <font>
      <b/>
      <sz val="12"/>
      <name val="ＭＳ Ｐゴシック"/>
      <family val="3"/>
      <charset val="128"/>
    </font>
    <font>
      <sz val="9"/>
      <color rgb="FFFF0000"/>
      <name val="ＭＳ Ｐゴシック"/>
      <family val="3"/>
      <charset val="128"/>
    </font>
    <font>
      <b/>
      <sz val="9"/>
      <color rgb="FFFF0000"/>
      <name val="ＭＳ Ｐゴシック"/>
      <family val="3"/>
      <charset val="128"/>
    </font>
  </fonts>
  <fills count="24">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rgb="FFCCFFCC"/>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indexed="47"/>
        <bgColor indexed="64"/>
      </patternFill>
    </fill>
    <fill>
      <patternFill patternType="solid">
        <fgColor indexed="4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rgb="FFFFC000"/>
        <bgColor indexed="64"/>
      </patternFill>
    </fill>
    <fill>
      <patternFill patternType="solid">
        <fgColor rgb="FF00B0F0"/>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rgb="FFCCFFFF"/>
        <bgColor indexed="64"/>
      </patternFill>
    </fill>
    <fill>
      <patternFill patternType="solid">
        <fgColor theme="8" tint="0.79998168889431442"/>
        <bgColor indexed="64"/>
      </patternFill>
    </fill>
  </fills>
  <borders count="112">
    <border>
      <left/>
      <right/>
      <top/>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right style="medium">
        <color indexed="64"/>
      </right>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diagonalUp="1">
      <left/>
      <right style="thin">
        <color indexed="64"/>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diagonalUp="1">
      <left style="medium">
        <color indexed="64"/>
      </left>
      <right/>
      <top style="medium">
        <color indexed="64"/>
      </top>
      <bottom style="medium">
        <color indexed="64"/>
      </bottom>
      <diagonal style="thin">
        <color indexed="64"/>
      </diagonal>
    </border>
    <border>
      <left style="medium">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diagonalDown="1">
      <left style="medium">
        <color indexed="64"/>
      </left>
      <right/>
      <top style="medium">
        <color indexed="64"/>
      </top>
      <bottom/>
      <diagonal style="thin">
        <color indexed="64"/>
      </diagonal>
    </border>
    <border>
      <left/>
      <right style="medium">
        <color indexed="64"/>
      </right>
      <top/>
      <bottom/>
      <diagonal/>
    </border>
    <border diagonalDown="1">
      <left style="medium">
        <color indexed="64"/>
      </left>
      <right/>
      <top/>
      <bottom/>
      <diagonal style="thin">
        <color indexed="64"/>
      </diagonal>
    </border>
    <border diagonalDown="1">
      <left style="medium">
        <color indexed="64"/>
      </left>
      <right/>
      <top/>
      <bottom style="medium">
        <color indexed="64"/>
      </bottom>
      <diagonal style="thin">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diagonal/>
    </border>
    <border>
      <left/>
      <right style="hair">
        <color auto="1"/>
      </right>
      <top/>
      <bottom/>
      <diagonal/>
    </border>
    <border>
      <left style="thin">
        <color indexed="64"/>
      </left>
      <right style="thin">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s>
  <cellStyleXfs count="10">
    <xf numFmtId="0" fontId="0"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17" fillId="0" borderId="0">
      <alignment vertical="center"/>
    </xf>
    <xf numFmtId="0" fontId="24" fillId="0" borderId="0">
      <alignment vertical="center"/>
    </xf>
    <xf numFmtId="38" fontId="17"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xf numFmtId="0" fontId="1" fillId="0" borderId="0">
      <alignment vertical="center"/>
    </xf>
  </cellStyleXfs>
  <cellXfs count="960">
    <xf numFmtId="0" fontId="0" fillId="0" borderId="0" xfId="0"/>
    <xf numFmtId="0" fontId="2" fillId="0" borderId="0" xfId="2" applyFont="1">
      <alignment vertical="center"/>
    </xf>
    <xf numFmtId="0" fontId="2" fillId="0" borderId="0" xfId="2" applyFont="1" applyAlignment="1">
      <alignment vertical="center" textRotation="255" shrinkToFit="1"/>
    </xf>
    <xf numFmtId="0" fontId="2" fillId="0" borderId="0" xfId="2" applyFont="1" applyAlignment="1">
      <alignment vertical="center"/>
    </xf>
    <xf numFmtId="0" fontId="4" fillId="0" borderId="0" xfId="2" applyFont="1" applyAlignment="1">
      <alignment vertical="top"/>
    </xf>
    <xf numFmtId="0" fontId="5" fillId="0" borderId="0" xfId="2" applyFont="1" applyAlignment="1">
      <alignment vertical="top"/>
    </xf>
    <xf numFmtId="0" fontId="5" fillId="0" borderId="0" xfId="2" applyFont="1" applyAlignment="1">
      <alignment vertical="top" wrapText="1"/>
    </xf>
    <xf numFmtId="0" fontId="5" fillId="0" borderId="0" xfId="2" applyFont="1" applyAlignment="1">
      <alignment vertical="top" wrapText="1" shrinkToFit="1"/>
    </xf>
    <xf numFmtId="0" fontId="4" fillId="0" borderId="0" xfId="2" applyFont="1">
      <alignment vertical="center"/>
    </xf>
    <xf numFmtId="176" fontId="4" fillId="0" borderId="0" xfId="2" applyNumberFormat="1" applyFont="1" applyFill="1" applyBorder="1" applyAlignment="1">
      <alignment horizontal="center" vertical="center"/>
    </xf>
    <xf numFmtId="0" fontId="4" fillId="0" borderId="0" xfId="2" applyFont="1" applyFill="1" applyBorder="1" applyAlignment="1">
      <alignment horizontal="center" vertical="center"/>
    </xf>
    <xf numFmtId="0" fontId="4" fillId="0" borderId="0" xfId="2" applyFont="1" applyFill="1" applyBorder="1">
      <alignment vertical="center"/>
    </xf>
    <xf numFmtId="0" fontId="4" fillId="0" borderId="0" xfId="2" applyFont="1" applyFill="1" applyBorder="1" applyAlignment="1">
      <alignment horizontal="center" vertical="center" shrinkToFit="1"/>
    </xf>
    <xf numFmtId="0" fontId="8" fillId="0" borderId="0" xfId="2" applyFont="1" applyBorder="1" applyAlignment="1">
      <alignment vertical="center" textRotation="255" wrapText="1"/>
    </xf>
    <xf numFmtId="0" fontId="9" fillId="0" borderId="0" xfId="2" applyNumberFormat="1" applyFont="1">
      <alignment vertical="center"/>
    </xf>
    <xf numFmtId="0" fontId="4" fillId="0" borderId="1" xfId="2" applyFont="1" applyBorder="1">
      <alignment vertical="center"/>
    </xf>
    <xf numFmtId="0" fontId="4" fillId="2" borderId="5" xfId="2" applyFont="1" applyFill="1" applyBorder="1" applyAlignment="1">
      <alignment horizontal="center" vertical="center" shrinkToFit="1"/>
    </xf>
    <xf numFmtId="0" fontId="4" fillId="2" borderId="6" xfId="2" applyFont="1" applyFill="1" applyBorder="1" applyAlignment="1">
      <alignment horizontal="center" vertical="center" shrinkToFit="1"/>
    </xf>
    <xf numFmtId="0" fontId="4" fillId="0" borderId="5" xfId="2" applyFont="1" applyFill="1" applyBorder="1" applyAlignment="1">
      <alignment horizontal="center" vertical="center" shrinkToFit="1"/>
    </xf>
    <xf numFmtId="0" fontId="4" fillId="0" borderId="7" xfId="2" applyFont="1" applyFill="1" applyBorder="1" applyAlignment="1">
      <alignment horizontal="center" vertical="center" shrinkToFit="1"/>
    </xf>
    <xf numFmtId="0" fontId="4" fillId="0" borderId="6" xfId="2" applyFont="1" applyFill="1" applyBorder="1" applyAlignment="1">
      <alignment horizontal="center" vertical="center" shrinkToFit="1"/>
    </xf>
    <xf numFmtId="0" fontId="4" fillId="0" borderId="8" xfId="2" applyFont="1" applyFill="1" applyBorder="1" applyAlignment="1">
      <alignment horizontal="center" vertical="center"/>
    </xf>
    <xf numFmtId="0" fontId="4" fillId="0" borderId="9" xfId="2" applyFont="1" applyFill="1" applyBorder="1" applyAlignment="1">
      <alignment horizontal="center" vertical="center"/>
    </xf>
    <xf numFmtId="0" fontId="4" fillId="0" borderId="10" xfId="2" applyFont="1" applyFill="1" applyBorder="1" applyAlignment="1">
      <alignment horizontal="center" vertical="center" shrinkToFit="1"/>
    </xf>
    <xf numFmtId="0" fontId="4" fillId="0" borderId="12" xfId="2" applyFont="1" applyBorder="1">
      <alignment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4" fillId="0" borderId="18" xfId="2" applyFont="1" applyFill="1" applyBorder="1" applyAlignment="1">
      <alignment horizontal="center" vertical="center"/>
    </xf>
    <xf numFmtId="0" fontId="4" fillId="0" borderId="19" xfId="2" applyFont="1" applyFill="1" applyBorder="1" applyAlignment="1">
      <alignment horizontal="center" vertical="center"/>
    </xf>
    <xf numFmtId="0" fontId="4" fillId="0" borderId="20" xfId="2" applyFont="1" applyFill="1" applyBorder="1" applyAlignment="1">
      <alignment horizontal="center" vertical="center"/>
    </xf>
    <xf numFmtId="0" fontId="4" fillId="0" borderId="17" xfId="2" applyFont="1" applyFill="1" applyBorder="1" applyAlignment="1">
      <alignment horizontal="center" vertical="center"/>
    </xf>
    <xf numFmtId="0" fontId="4" fillId="0" borderId="19" xfId="2" applyFont="1" applyFill="1" applyBorder="1" applyAlignment="1">
      <alignment horizontal="center" vertical="center" shrinkToFit="1"/>
    </xf>
    <xf numFmtId="0" fontId="4" fillId="0" borderId="17" xfId="2" applyFont="1" applyFill="1" applyBorder="1" applyAlignment="1">
      <alignment horizontal="center" vertical="center" shrinkToFit="1"/>
    </xf>
    <xf numFmtId="0" fontId="4" fillId="0" borderId="22" xfId="2" applyFont="1" applyBorder="1">
      <alignment vertical="center"/>
    </xf>
    <xf numFmtId="0" fontId="4" fillId="2" borderId="29" xfId="2" applyFont="1" applyFill="1" applyBorder="1" applyAlignment="1">
      <alignment horizontal="center" vertical="center"/>
    </xf>
    <xf numFmtId="0" fontId="4" fillId="2" borderId="30" xfId="2" applyFont="1" applyFill="1" applyBorder="1" applyAlignment="1">
      <alignment horizontal="center" vertical="center"/>
    </xf>
    <xf numFmtId="0" fontId="4" fillId="0" borderId="16" xfId="2" applyFont="1" applyFill="1" applyBorder="1" applyAlignment="1">
      <alignment horizontal="center" vertical="center" shrinkToFit="1"/>
    </xf>
    <xf numFmtId="0" fontId="4" fillId="0" borderId="20" xfId="2" applyFont="1" applyFill="1" applyBorder="1" applyAlignment="1">
      <alignment horizontal="center" vertical="center" shrinkToFit="1"/>
    </xf>
    <xf numFmtId="0" fontId="4" fillId="0" borderId="31" xfId="2" applyFont="1" applyFill="1" applyBorder="1" applyAlignment="1">
      <alignment horizontal="center" vertical="center"/>
    </xf>
    <xf numFmtId="0" fontId="4" fillId="0" borderId="32" xfId="2" applyFont="1" applyFill="1" applyBorder="1" applyAlignment="1">
      <alignment horizontal="center" vertical="center"/>
    </xf>
    <xf numFmtId="0" fontId="4" fillId="0" borderId="30" xfId="2" applyFont="1" applyFill="1" applyBorder="1" applyAlignment="1">
      <alignment horizontal="center" vertical="center"/>
    </xf>
    <xf numFmtId="0" fontId="4" fillId="0" borderId="33" xfId="2" applyFont="1" applyFill="1" applyBorder="1" applyAlignment="1">
      <alignment horizontal="center" vertical="center"/>
    </xf>
    <xf numFmtId="0" fontId="4" fillId="0" borderId="33" xfId="2" applyFont="1" applyFill="1" applyBorder="1" applyAlignment="1">
      <alignment horizontal="center" vertical="center" shrinkToFit="1"/>
    </xf>
    <xf numFmtId="0" fontId="4" fillId="0" borderId="30" xfId="2" applyFont="1" applyFill="1" applyBorder="1" applyAlignment="1">
      <alignment horizontal="center" vertical="center" shrinkToFit="1"/>
    </xf>
    <xf numFmtId="0" fontId="9" fillId="0" borderId="0" xfId="2" applyFont="1">
      <alignment vertical="center"/>
    </xf>
    <xf numFmtId="0" fontId="4" fillId="0" borderId="35" xfId="2" applyFont="1" applyBorder="1">
      <alignment vertical="center"/>
    </xf>
    <xf numFmtId="0" fontId="4" fillId="0" borderId="36" xfId="2" applyFont="1" applyFill="1" applyBorder="1" applyAlignment="1">
      <alignment horizontal="center" vertical="center"/>
    </xf>
    <xf numFmtId="0" fontId="4" fillId="0" borderId="36" xfId="2" applyFont="1" applyFill="1" applyBorder="1">
      <alignment vertical="center"/>
    </xf>
    <xf numFmtId="0" fontId="4" fillId="0" borderId="37" xfId="2" applyFont="1" applyBorder="1">
      <alignment vertical="center"/>
    </xf>
    <xf numFmtId="0" fontId="8" fillId="2" borderId="41" xfId="2" applyFont="1" applyFill="1" applyBorder="1" applyAlignment="1">
      <alignment horizontal="center" vertical="center"/>
    </xf>
    <xf numFmtId="0" fontId="8" fillId="2" borderId="42" xfId="2" applyFont="1" applyFill="1" applyBorder="1" applyAlignment="1">
      <alignment horizontal="center" vertical="center"/>
    </xf>
    <xf numFmtId="0" fontId="8" fillId="0" borderId="43" xfId="2" applyFont="1" applyFill="1" applyBorder="1" applyAlignment="1">
      <alignment horizontal="center" vertical="center"/>
    </xf>
    <xf numFmtId="0" fontId="8" fillId="0" borderId="44" xfId="2" applyFont="1" applyFill="1" applyBorder="1" applyAlignment="1">
      <alignment horizontal="center" vertical="center"/>
    </xf>
    <xf numFmtId="0" fontId="8" fillId="0" borderId="42" xfId="2" applyFont="1" applyFill="1" applyBorder="1" applyAlignment="1">
      <alignment horizontal="center" vertical="center"/>
    </xf>
    <xf numFmtId="0" fontId="4" fillId="2" borderId="48" xfId="2" applyFont="1" applyFill="1" applyBorder="1" applyAlignment="1">
      <alignment horizontal="center" vertical="center" shrinkToFit="1"/>
    </xf>
    <xf numFmtId="0" fontId="4" fillId="2" borderId="49" xfId="2" applyFont="1" applyFill="1" applyBorder="1" applyAlignment="1">
      <alignment horizontal="center" vertical="center" shrinkToFit="1"/>
    </xf>
    <xf numFmtId="0" fontId="4" fillId="0" borderId="25" xfId="2" applyFont="1" applyFill="1" applyBorder="1" applyAlignment="1">
      <alignment horizontal="center" vertical="center" shrinkToFit="1"/>
    </xf>
    <xf numFmtId="0" fontId="4" fillId="0" borderId="44" xfId="2" applyFont="1" applyFill="1" applyBorder="1" applyAlignment="1">
      <alignment horizontal="center" vertical="center" shrinkToFit="1"/>
    </xf>
    <xf numFmtId="0" fontId="4" fillId="0" borderId="42" xfId="2" applyFont="1" applyFill="1" applyBorder="1" applyAlignment="1">
      <alignment horizontal="center" vertical="center" shrinkToFit="1"/>
    </xf>
    <xf numFmtId="0" fontId="4" fillId="0" borderId="41" xfId="2" applyFont="1" applyFill="1" applyBorder="1" applyAlignment="1">
      <alignment horizontal="center" vertical="center" shrinkToFit="1"/>
    </xf>
    <xf numFmtId="0" fontId="4" fillId="0" borderId="46" xfId="2" applyFont="1" applyFill="1" applyBorder="1" applyAlignment="1">
      <alignment horizontal="center" vertical="center" shrinkToFit="1"/>
    </xf>
    <xf numFmtId="0" fontId="4" fillId="2" borderId="16" xfId="2" applyFont="1" applyFill="1" applyBorder="1" applyAlignment="1">
      <alignment horizontal="center" vertical="center" shrinkToFit="1"/>
    </xf>
    <xf numFmtId="0" fontId="4" fillId="2" borderId="17" xfId="2" applyFont="1" applyFill="1" applyBorder="1" applyAlignment="1">
      <alignment horizontal="center" vertical="center" shrinkToFit="1"/>
    </xf>
    <xf numFmtId="0" fontId="4" fillId="0" borderId="15" xfId="2" applyFont="1" applyFill="1" applyBorder="1" applyAlignment="1">
      <alignment horizontal="center" vertical="center" shrinkToFit="1"/>
    </xf>
    <xf numFmtId="0" fontId="4" fillId="0" borderId="18" xfId="2" applyFont="1" applyFill="1" applyBorder="1" applyAlignment="1">
      <alignment horizontal="center" vertical="center" shrinkToFit="1"/>
    </xf>
    <xf numFmtId="0" fontId="4" fillId="0" borderId="50" xfId="2" applyFont="1" applyFill="1" applyBorder="1" applyAlignment="1">
      <alignment horizontal="center" vertical="center" shrinkToFit="1"/>
    </xf>
    <xf numFmtId="0" fontId="4" fillId="0" borderId="0" xfId="2" applyNumberFormat="1" applyFont="1">
      <alignment vertical="center"/>
    </xf>
    <xf numFmtId="0" fontId="4" fillId="2" borderId="18" xfId="2" applyFont="1" applyFill="1" applyBorder="1" applyAlignment="1">
      <alignment horizontal="center" vertical="center" shrinkToFit="1"/>
    </xf>
    <xf numFmtId="0" fontId="4" fillId="3" borderId="15" xfId="3" applyFont="1" applyFill="1" applyBorder="1" applyAlignment="1">
      <alignment horizontal="center" vertical="center" shrinkToFit="1"/>
    </xf>
    <xf numFmtId="0" fontId="4" fillId="3" borderId="19" xfId="3" applyFont="1" applyFill="1" applyBorder="1" applyAlignment="1">
      <alignment horizontal="center" vertical="center" shrinkToFit="1"/>
    </xf>
    <xf numFmtId="0" fontId="4" fillId="3" borderId="13" xfId="3" applyFont="1" applyFill="1" applyBorder="1" applyAlignment="1">
      <alignment horizontal="center" vertical="center" shrinkToFit="1"/>
    </xf>
    <xf numFmtId="0" fontId="4" fillId="3" borderId="18" xfId="3" applyFont="1" applyFill="1" applyBorder="1" applyAlignment="1">
      <alignment horizontal="center" vertical="center" shrinkToFit="1"/>
    </xf>
    <xf numFmtId="0" fontId="4" fillId="3" borderId="17" xfId="3" applyFont="1" applyFill="1" applyBorder="1" applyAlignment="1">
      <alignment horizontal="center" vertical="center" shrinkToFit="1"/>
    </xf>
    <xf numFmtId="0" fontId="16" fillId="0" borderId="0" xfId="4" applyFont="1">
      <alignment vertical="center"/>
    </xf>
    <xf numFmtId="176" fontId="4" fillId="0" borderId="0" xfId="2" applyNumberFormat="1" applyFont="1" applyFill="1" applyBorder="1" applyAlignment="1">
      <alignment horizontal="center" vertical="center"/>
    </xf>
    <xf numFmtId="0" fontId="4" fillId="0" borderId="36" xfId="2" applyFont="1" applyFill="1" applyBorder="1" applyAlignment="1">
      <alignment horizontal="center" vertical="center"/>
    </xf>
    <xf numFmtId="0" fontId="21" fillId="0" borderId="0" xfId="4" applyFont="1">
      <alignment vertical="center"/>
    </xf>
    <xf numFmtId="0" fontId="20" fillId="0" borderId="0" xfId="4" applyFont="1" applyBorder="1" applyAlignment="1">
      <alignment vertical="center"/>
    </xf>
    <xf numFmtId="0" fontId="22" fillId="0" borderId="0" xfId="4" applyFont="1" applyBorder="1" applyAlignment="1">
      <alignment vertical="center"/>
    </xf>
    <xf numFmtId="0" fontId="23" fillId="0" borderId="0" xfId="4" applyFont="1" applyBorder="1" applyAlignment="1">
      <alignment horizontal="left" vertical="center"/>
    </xf>
    <xf numFmtId="0" fontId="21" fillId="0" borderId="0" xfId="4" applyFont="1" applyBorder="1" applyAlignment="1">
      <alignment horizontal="right" vertical="center"/>
    </xf>
    <xf numFmtId="0" fontId="21" fillId="0" borderId="0" xfId="4" applyFont="1" applyBorder="1" applyAlignment="1">
      <alignment vertical="center"/>
    </xf>
    <xf numFmtId="0" fontId="18" fillId="0" borderId="0" xfId="4" applyFont="1" applyBorder="1" applyAlignment="1">
      <alignment horizontal="center" vertical="center"/>
    </xf>
    <xf numFmtId="0" fontId="18" fillId="7" borderId="30" xfId="4" quotePrefix="1" applyNumberFormat="1" applyFont="1" applyFill="1" applyBorder="1" applyAlignment="1">
      <alignment horizontal="center" vertical="center" shrinkToFit="1"/>
    </xf>
    <xf numFmtId="0" fontId="18" fillId="7" borderId="32" xfId="4" quotePrefix="1" applyNumberFormat="1" applyFont="1" applyFill="1" applyBorder="1" applyAlignment="1">
      <alignment horizontal="center" vertical="center" shrinkToFit="1"/>
    </xf>
    <xf numFmtId="0" fontId="18" fillId="7" borderId="29" xfId="4" quotePrefix="1" applyNumberFormat="1" applyFont="1" applyFill="1" applyBorder="1" applyAlignment="1">
      <alignment horizontal="center" vertical="center" shrinkToFit="1"/>
    </xf>
    <xf numFmtId="14" fontId="18" fillId="7" borderId="6" xfId="4" quotePrefix="1" applyNumberFormat="1" applyFont="1" applyFill="1" applyBorder="1" applyAlignment="1">
      <alignment horizontal="center" vertical="center" shrinkToFit="1"/>
    </xf>
    <xf numFmtId="0" fontId="18" fillId="7" borderId="7" xfId="4" quotePrefix="1" applyNumberFormat="1" applyFont="1" applyFill="1" applyBorder="1" applyAlignment="1">
      <alignment horizontal="center" vertical="center" shrinkToFit="1"/>
    </xf>
    <xf numFmtId="0" fontId="18" fillId="7" borderId="5" xfId="4" quotePrefix="1" applyNumberFormat="1" applyFont="1" applyFill="1" applyBorder="1" applyAlignment="1">
      <alignment horizontal="center" vertical="center" shrinkToFit="1"/>
    </xf>
    <xf numFmtId="0" fontId="15" fillId="0" borderId="31" xfId="4" applyFont="1" applyBorder="1" applyAlignment="1">
      <alignment horizontal="center" vertical="center"/>
    </xf>
    <xf numFmtId="49" fontId="15" fillId="0" borderId="22" xfId="4" quotePrefix="1" applyNumberFormat="1" applyFont="1" applyBorder="1" applyAlignment="1">
      <alignment horizontal="center" vertical="center"/>
    </xf>
    <xf numFmtId="0" fontId="15" fillId="0" borderId="22" xfId="4" quotePrefix="1" applyFont="1" applyBorder="1" applyAlignment="1">
      <alignment horizontal="center" vertical="center" wrapText="1"/>
    </xf>
    <xf numFmtId="49" fontId="15" fillId="0" borderId="22" xfId="4" quotePrefix="1" applyNumberFormat="1" applyFont="1" applyBorder="1" applyAlignment="1">
      <alignment horizontal="center" vertical="center" wrapText="1"/>
    </xf>
    <xf numFmtId="179" fontId="15" fillId="0" borderId="22" xfId="4" quotePrefix="1" applyNumberFormat="1" applyFont="1" applyBorder="1" applyAlignment="1">
      <alignment horizontal="center" vertical="center" shrinkToFit="1"/>
    </xf>
    <xf numFmtId="0" fontId="15" fillId="0" borderId="22" xfId="4" quotePrefix="1" applyNumberFormat="1" applyFont="1" applyBorder="1" applyAlignment="1">
      <alignment horizontal="center" vertical="center"/>
    </xf>
    <xf numFmtId="0" fontId="15" fillId="0" borderId="12" xfId="4" quotePrefix="1" applyNumberFormat="1" applyFont="1" applyBorder="1" applyAlignment="1">
      <alignment horizontal="center" vertical="center"/>
    </xf>
    <xf numFmtId="0" fontId="15" fillId="0" borderId="31" xfId="4" applyNumberFormat="1" applyFont="1" applyBorder="1" applyAlignment="1">
      <alignment horizontal="center" vertical="center"/>
    </xf>
    <xf numFmtId="0" fontId="15" fillId="0" borderId="20" xfId="4" applyNumberFormat="1" applyFont="1" applyBorder="1" applyAlignment="1">
      <alignment horizontal="center" vertical="center"/>
    </xf>
    <xf numFmtId="0" fontId="15" fillId="0" borderId="16" xfId="4" applyNumberFormat="1" applyFont="1" applyBorder="1" applyAlignment="1">
      <alignment horizontal="center" vertical="center"/>
    </xf>
    <xf numFmtId="0" fontId="15" fillId="7" borderId="16" xfId="4" applyNumberFormat="1" applyFont="1" applyFill="1" applyBorder="1" applyAlignment="1">
      <alignment horizontal="center" vertical="center"/>
    </xf>
    <xf numFmtId="179" fontId="15" fillId="8" borderId="22" xfId="4" applyNumberFormat="1" applyFont="1" applyFill="1" applyBorder="1" applyAlignment="1">
      <alignment horizontal="center" vertical="center" shrinkToFit="1"/>
    </xf>
    <xf numFmtId="179" fontId="15" fillId="8" borderId="63" xfId="4" applyNumberFormat="1" applyFont="1" applyFill="1" applyBorder="1" applyAlignment="1">
      <alignment horizontal="center" vertical="center" shrinkToFit="1"/>
    </xf>
    <xf numFmtId="0" fontId="15" fillId="0" borderId="17" xfId="4" applyFont="1" applyBorder="1" applyAlignment="1">
      <alignment horizontal="center" vertical="center"/>
    </xf>
    <xf numFmtId="49" fontId="15" fillId="0" borderId="12" xfId="4" quotePrefix="1" applyNumberFormat="1" applyFont="1" applyBorder="1" applyAlignment="1">
      <alignment horizontal="center" vertical="center"/>
    </xf>
    <xf numFmtId="179" fontId="15" fillId="0" borderId="12" xfId="4" quotePrefix="1" applyNumberFormat="1" applyFont="1" applyBorder="1" applyAlignment="1">
      <alignment horizontal="center" vertical="center" shrinkToFit="1"/>
    </xf>
    <xf numFmtId="0" fontId="15" fillId="0" borderId="17" xfId="4" applyNumberFormat="1" applyFont="1" applyBorder="1" applyAlignment="1">
      <alignment horizontal="center" vertical="center"/>
    </xf>
    <xf numFmtId="0" fontId="15" fillId="0" borderId="19" xfId="4" applyNumberFormat="1" applyFont="1" applyBorder="1" applyAlignment="1">
      <alignment horizontal="center" vertical="center"/>
    </xf>
    <xf numFmtId="0" fontId="15" fillId="0" borderId="18" xfId="4" applyNumberFormat="1" applyFont="1" applyBorder="1" applyAlignment="1">
      <alignment horizontal="center" vertical="center"/>
    </xf>
    <xf numFmtId="49" fontId="15" fillId="0" borderId="12" xfId="4" quotePrefix="1" applyNumberFormat="1" applyFont="1" applyBorder="1" applyAlignment="1">
      <alignment horizontal="center" vertical="center" wrapText="1"/>
    </xf>
    <xf numFmtId="0" fontId="15" fillId="0" borderId="17" xfId="4" quotePrefix="1" applyNumberFormat="1" applyFont="1" applyBorder="1" applyAlignment="1">
      <alignment horizontal="center" vertical="center"/>
    </xf>
    <xf numFmtId="0" fontId="16" fillId="9" borderId="17" xfId="4" applyFont="1" applyFill="1" applyBorder="1">
      <alignment vertical="center"/>
    </xf>
    <xf numFmtId="0" fontId="18" fillId="7" borderId="59" xfId="6" applyNumberFormat="1" applyFont="1" applyFill="1" applyBorder="1" applyAlignment="1">
      <alignment horizontal="center" vertical="center" shrinkToFit="1"/>
    </xf>
    <xf numFmtId="0" fontId="15" fillId="7" borderId="59" xfId="4" applyNumberFormat="1" applyFont="1" applyFill="1" applyBorder="1" applyAlignment="1">
      <alignment horizontal="center" vertical="center" shrinkToFit="1"/>
    </xf>
    <xf numFmtId="0" fontId="15" fillId="7" borderId="41" xfId="4" applyNumberFormat="1" applyFont="1" applyFill="1" applyBorder="1" applyAlignment="1">
      <alignment horizontal="center" vertical="center" shrinkToFit="1"/>
    </xf>
    <xf numFmtId="0" fontId="16" fillId="9" borderId="6" xfId="4" applyFont="1" applyFill="1" applyBorder="1">
      <alignment vertical="center"/>
    </xf>
    <xf numFmtId="0" fontId="15" fillId="0" borderId="45" xfId="4" applyNumberFormat="1" applyFont="1" applyBorder="1" applyAlignment="1">
      <alignment horizontal="center" vertical="center" shrinkToFit="1"/>
    </xf>
    <xf numFmtId="0" fontId="15" fillId="0" borderId="42" xfId="4" applyNumberFormat="1" applyFont="1" applyBorder="1" applyAlignment="1">
      <alignment horizontal="center" vertical="center" shrinkToFit="1"/>
    </xf>
    <xf numFmtId="0" fontId="15" fillId="0" borderId="44" xfId="4" applyNumberFormat="1" applyFont="1" applyBorder="1" applyAlignment="1">
      <alignment horizontal="center" vertical="center" shrinkToFit="1"/>
    </xf>
    <xf numFmtId="0" fontId="15" fillId="0" borderId="41" xfId="4" applyNumberFormat="1" applyFont="1" applyBorder="1" applyAlignment="1">
      <alignment horizontal="center" vertical="center" shrinkToFit="1"/>
    </xf>
    <xf numFmtId="0" fontId="16" fillId="0" borderId="0" xfId="4" applyFont="1" applyFill="1" applyBorder="1">
      <alignment vertical="center"/>
    </xf>
    <xf numFmtId="0" fontId="15" fillId="0" borderId="0" xfId="4" applyFont="1" applyFill="1" applyBorder="1" applyAlignment="1">
      <alignment horizontal="left" vertical="center"/>
    </xf>
    <xf numFmtId="0" fontId="15" fillId="0" borderId="0" xfId="4" applyFont="1" applyBorder="1" applyAlignment="1">
      <alignment horizontal="center" vertical="center"/>
    </xf>
    <xf numFmtId="0" fontId="15" fillId="0" borderId="0" xfId="4" applyFont="1" applyFill="1" applyBorder="1" applyAlignment="1">
      <alignment horizontal="center" vertical="center"/>
    </xf>
    <xf numFmtId="2" fontId="15" fillId="7" borderId="59" xfId="4" applyNumberFormat="1" applyFont="1" applyFill="1" applyBorder="1" applyAlignment="1">
      <alignment horizontal="center" vertical="center"/>
    </xf>
    <xf numFmtId="0" fontId="19" fillId="0" borderId="0" xfId="4" applyFont="1" applyAlignment="1">
      <alignment horizontal="left" vertical="center"/>
    </xf>
    <xf numFmtId="0" fontId="19" fillId="0" borderId="0" xfId="4" applyFont="1">
      <alignment vertical="center"/>
    </xf>
    <xf numFmtId="0" fontId="27" fillId="0" borderId="0" xfId="4" applyFont="1" applyAlignment="1">
      <alignment horizontal="left" vertical="center"/>
    </xf>
    <xf numFmtId="0" fontId="15" fillId="0" borderId="0" xfId="4" applyFont="1" applyAlignment="1">
      <alignment horizontal="left" vertical="center"/>
    </xf>
    <xf numFmtId="0" fontId="15" fillId="0" borderId="0" xfId="4" applyFont="1">
      <alignment vertical="center"/>
    </xf>
    <xf numFmtId="0" fontId="27" fillId="0" borderId="0" xfId="4" applyFont="1">
      <alignment vertical="center"/>
    </xf>
    <xf numFmtId="0" fontId="27" fillId="0" borderId="0" xfId="4" quotePrefix="1" applyFont="1" applyAlignment="1">
      <alignment horizontal="right" vertical="top"/>
    </xf>
    <xf numFmtId="0" fontId="21" fillId="0" borderId="0" xfId="4" quotePrefix="1" applyFont="1" applyAlignment="1">
      <alignment horizontal="left" vertical="top"/>
    </xf>
    <xf numFmtId="0" fontId="27" fillId="0" borderId="0" xfId="4" applyFont="1" applyAlignment="1">
      <alignment vertical="center"/>
    </xf>
    <xf numFmtId="0" fontId="27" fillId="0" borderId="0" xfId="4" quotePrefix="1" applyFont="1" applyAlignment="1">
      <alignment horizontal="right" vertical="center"/>
    </xf>
    <xf numFmtId="0" fontId="21" fillId="0" borderId="0" xfId="4" applyFont="1" applyAlignment="1">
      <alignment vertical="center"/>
    </xf>
    <xf numFmtId="0" fontId="15" fillId="0" borderId="0" xfId="4" applyFont="1" applyAlignment="1">
      <alignment vertical="center"/>
    </xf>
    <xf numFmtId="0" fontId="21" fillId="5" borderId="46" xfId="4" applyFont="1" applyFill="1" applyBorder="1">
      <alignment vertical="center"/>
    </xf>
    <xf numFmtId="0" fontId="15" fillId="0" borderId="22" xfId="4" quotePrefix="1" applyFont="1" applyBorder="1" applyAlignment="1">
      <alignment horizontal="center" vertical="center"/>
    </xf>
    <xf numFmtId="0" fontId="15" fillId="0" borderId="12" xfId="4" quotePrefix="1" applyFont="1" applyBorder="1" applyAlignment="1">
      <alignment horizontal="center" vertical="center"/>
    </xf>
    <xf numFmtId="0" fontId="18" fillId="7" borderId="59" xfId="6" applyNumberFormat="1" applyFont="1" applyFill="1" applyBorder="1" applyAlignment="1">
      <alignment horizontal="center" vertical="center"/>
    </xf>
    <xf numFmtId="0" fontId="15" fillId="7" borderId="59" xfId="4" applyNumberFormat="1" applyFont="1" applyFill="1" applyBorder="1" applyAlignment="1">
      <alignment horizontal="center" vertical="center"/>
    </xf>
    <xf numFmtId="0" fontId="15" fillId="0" borderId="45" xfId="4" applyNumberFormat="1" applyFont="1" applyFill="1" applyBorder="1" applyAlignment="1">
      <alignment horizontal="center" vertical="center"/>
    </xf>
    <xf numFmtId="0" fontId="15" fillId="0" borderId="45" xfId="4" applyNumberFormat="1" applyFont="1" applyBorder="1" applyAlignment="1">
      <alignment horizontal="center" vertical="center"/>
    </xf>
    <xf numFmtId="0" fontId="15" fillId="0" borderId="42" xfId="4" applyNumberFormat="1" applyFont="1" applyBorder="1" applyAlignment="1">
      <alignment horizontal="center" vertical="center"/>
    </xf>
    <xf numFmtId="0" fontId="15" fillId="0" borderId="44" xfId="4" applyNumberFormat="1" applyFont="1" applyBorder="1" applyAlignment="1">
      <alignment horizontal="center" vertical="center"/>
    </xf>
    <xf numFmtId="0" fontId="15" fillId="0" borderId="41" xfId="4" applyNumberFormat="1" applyFont="1" applyBorder="1" applyAlignment="1">
      <alignment horizontal="center" vertical="center"/>
    </xf>
    <xf numFmtId="0" fontId="27" fillId="0" borderId="0" xfId="4" applyFont="1" applyAlignment="1">
      <alignment horizontal="right" vertical="center"/>
    </xf>
    <xf numFmtId="0" fontId="13" fillId="0" borderId="0" xfId="2" applyFont="1" applyAlignment="1">
      <alignment vertical="center"/>
    </xf>
    <xf numFmtId="0" fontId="14"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8" fillId="0" borderId="0" xfId="0" quotePrefix="1" applyFont="1" applyAlignment="1">
      <alignment vertical="center"/>
    </xf>
    <xf numFmtId="0" fontId="10" fillId="0" borderId="0" xfId="0" applyFont="1" applyAlignment="1">
      <alignment vertical="center"/>
    </xf>
    <xf numFmtId="0" fontId="4" fillId="2" borderId="14" xfId="2" applyFont="1" applyFill="1" applyBorder="1" applyAlignment="1">
      <alignment horizontal="center" vertical="center" shrinkToFit="1"/>
    </xf>
    <xf numFmtId="0" fontId="4" fillId="2" borderId="55" xfId="2" applyFont="1" applyFill="1" applyBorder="1" applyAlignment="1">
      <alignment horizontal="center" vertical="center" shrinkToFit="1"/>
    </xf>
    <xf numFmtId="0" fontId="4" fillId="2" borderId="24" xfId="2" applyFont="1" applyFill="1" applyBorder="1" applyAlignment="1">
      <alignment horizontal="center" vertical="center" shrinkToFit="1"/>
    </xf>
    <xf numFmtId="0" fontId="8" fillId="2" borderId="36" xfId="2" applyFont="1" applyFill="1" applyBorder="1" applyAlignment="1">
      <alignment horizontal="center" vertical="center"/>
    </xf>
    <xf numFmtId="0" fontId="4" fillId="2" borderId="27" xfId="2" applyFont="1" applyFill="1" applyBorder="1" applyAlignment="1">
      <alignment horizontal="center" vertical="center"/>
    </xf>
    <xf numFmtId="0" fontId="4" fillId="2" borderId="55" xfId="2" applyFont="1" applyFill="1" applyBorder="1" applyAlignment="1">
      <alignment horizontal="center" vertical="center"/>
    </xf>
    <xf numFmtId="0" fontId="4" fillId="2" borderId="3" xfId="2" applyFont="1" applyFill="1" applyBorder="1" applyAlignment="1">
      <alignment horizontal="center" vertical="center" shrinkToFit="1"/>
    </xf>
    <xf numFmtId="0" fontId="2" fillId="0" borderId="0" xfId="3" applyFont="1">
      <alignment vertical="center"/>
    </xf>
    <xf numFmtId="0" fontId="2" fillId="0" borderId="0" xfId="3" applyFont="1" applyAlignment="1">
      <alignment vertical="center" textRotation="255" shrinkToFit="1"/>
    </xf>
    <xf numFmtId="0" fontId="4" fillId="0" borderId="0" xfId="3" applyFont="1" applyAlignment="1">
      <alignment vertical="center"/>
    </xf>
    <xf numFmtId="0" fontId="4" fillId="0" borderId="0" xfId="3" applyFont="1" applyAlignment="1">
      <alignment vertical="center" shrinkToFit="1"/>
    </xf>
    <xf numFmtId="0" fontId="4" fillId="0" borderId="0" xfId="3" applyFont="1">
      <alignment vertical="center"/>
    </xf>
    <xf numFmtId="0" fontId="13" fillId="0" borderId="0" xfId="3" applyFont="1" applyAlignment="1">
      <alignment vertical="center"/>
    </xf>
    <xf numFmtId="0" fontId="8" fillId="0" borderId="43" xfId="3" applyFont="1" applyBorder="1" applyAlignment="1">
      <alignment vertical="center"/>
    </xf>
    <xf numFmtId="0" fontId="8" fillId="0" borderId="36" xfId="3" applyFont="1" applyBorder="1" applyAlignment="1">
      <alignment vertical="center"/>
    </xf>
    <xf numFmtId="0" fontId="8" fillId="0" borderId="45" xfId="3" applyFont="1" applyBorder="1" applyAlignment="1">
      <alignment vertical="center"/>
    </xf>
    <xf numFmtId="0" fontId="4" fillId="0" borderId="44" xfId="3" applyFont="1" applyFill="1" applyBorder="1" applyAlignment="1">
      <alignment horizontal="center" vertical="center" shrinkToFit="1"/>
    </xf>
    <xf numFmtId="0" fontId="4" fillId="10" borderId="17" xfId="3" applyFont="1" applyFill="1" applyBorder="1" applyAlignment="1">
      <alignment vertical="center" shrinkToFit="1"/>
    </xf>
    <xf numFmtId="0" fontId="4" fillId="10" borderId="19" xfId="3" applyFont="1" applyFill="1" applyBorder="1" applyAlignment="1">
      <alignment vertical="center" shrinkToFit="1"/>
    </xf>
    <xf numFmtId="0" fontId="4" fillId="10" borderId="18" xfId="3" applyFont="1" applyFill="1" applyBorder="1" applyAlignment="1">
      <alignment vertical="center" shrinkToFit="1"/>
    </xf>
    <xf numFmtId="0" fontId="4" fillId="0" borderId="17" xfId="3" applyFont="1" applyFill="1" applyBorder="1" applyAlignment="1">
      <alignment horizontal="center" vertical="center" shrinkToFit="1"/>
    </xf>
    <xf numFmtId="0" fontId="4" fillId="0" borderId="19" xfId="3" applyFont="1" applyFill="1" applyBorder="1" applyAlignment="1">
      <alignment horizontal="center" vertical="center" shrinkToFit="1"/>
    </xf>
    <xf numFmtId="0" fontId="4" fillId="0" borderId="18" xfId="3" applyFont="1" applyFill="1" applyBorder="1" applyAlignment="1">
      <alignment horizontal="center" vertical="center" shrinkToFit="1"/>
    </xf>
    <xf numFmtId="0" fontId="4" fillId="0" borderId="20" xfId="3" applyFont="1" applyFill="1" applyBorder="1" applyAlignment="1">
      <alignment horizontal="center" vertical="center" shrinkToFit="1"/>
    </xf>
    <xf numFmtId="0" fontId="4" fillId="0" borderId="50" xfId="3" applyFont="1" applyFill="1" applyBorder="1" applyAlignment="1">
      <alignment horizontal="center" vertical="center" shrinkToFit="1"/>
    </xf>
    <xf numFmtId="0" fontId="4" fillId="10" borderId="31" xfId="3" applyFont="1" applyFill="1" applyBorder="1" applyAlignment="1">
      <alignment horizontal="center" vertical="center" shrinkToFit="1"/>
    </xf>
    <xf numFmtId="0" fontId="4" fillId="10" borderId="19" xfId="3" applyFont="1" applyFill="1" applyBorder="1" applyAlignment="1">
      <alignment horizontal="center" vertical="center" shrinkToFit="1"/>
    </xf>
    <xf numFmtId="0" fontId="4" fillId="10" borderId="18" xfId="3" applyFont="1" applyFill="1" applyBorder="1" applyAlignment="1">
      <alignment horizontal="center" vertical="center" shrinkToFit="1"/>
    </xf>
    <xf numFmtId="0" fontId="4" fillId="0" borderId="12" xfId="3" applyFont="1" applyBorder="1" applyAlignment="1">
      <alignment vertical="center" shrinkToFit="1"/>
    </xf>
    <xf numFmtId="0" fontId="4" fillId="0" borderId="54" xfId="3" applyFont="1" applyFill="1" applyBorder="1" applyAlignment="1">
      <alignment horizontal="center" vertical="center" shrinkToFit="1"/>
    </xf>
    <xf numFmtId="0" fontId="4" fillId="0" borderId="15" xfId="3" applyFont="1" applyFill="1" applyBorder="1" applyAlignment="1">
      <alignment horizontal="center" vertical="center" shrinkToFit="1"/>
    </xf>
    <xf numFmtId="0" fontId="4" fillId="0" borderId="5" xfId="3" applyFont="1" applyFill="1" applyBorder="1" applyAlignment="1">
      <alignment horizontal="center" vertical="center" shrinkToFit="1"/>
    </xf>
    <xf numFmtId="0" fontId="4" fillId="0" borderId="1" xfId="3" applyFont="1" applyBorder="1" applyAlignment="1">
      <alignment vertical="center" shrinkToFit="1"/>
    </xf>
    <xf numFmtId="0" fontId="4" fillId="0" borderId="46" xfId="3" applyFont="1" applyFill="1" applyBorder="1" applyAlignment="1">
      <alignment horizontal="center" vertical="center" shrinkToFit="1"/>
    </xf>
    <xf numFmtId="0" fontId="4" fillId="0" borderId="41" xfId="3" applyFont="1" applyFill="1" applyBorder="1" applyAlignment="1">
      <alignment horizontal="center" vertical="center" shrinkToFit="1"/>
    </xf>
    <xf numFmtId="0" fontId="4" fillId="0" borderId="42" xfId="3" applyFont="1" applyFill="1" applyBorder="1" applyAlignment="1">
      <alignment horizontal="center" vertical="center" shrinkToFit="1"/>
    </xf>
    <xf numFmtId="0" fontId="4" fillId="0" borderId="33" xfId="3" applyFont="1" applyFill="1" applyBorder="1" applyAlignment="1">
      <alignment horizontal="center" vertical="center" shrinkToFit="1"/>
    </xf>
    <xf numFmtId="0" fontId="4" fillId="0" borderId="48" xfId="3" applyFont="1" applyFill="1" applyBorder="1" applyAlignment="1">
      <alignment horizontal="center" vertical="center" shrinkToFit="1"/>
    </xf>
    <xf numFmtId="0" fontId="4" fillId="10" borderId="71" xfId="3" applyFont="1" applyFill="1" applyBorder="1" applyAlignment="1">
      <alignment horizontal="center" vertical="center" shrinkToFit="1"/>
    </xf>
    <xf numFmtId="0" fontId="4" fillId="10" borderId="72" xfId="3" applyFont="1" applyFill="1" applyBorder="1" applyAlignment="1">
      <alignment horizontal="center" vertical="center" shrinkToFit="1"/>
    </xf>
    <xf numFmtId="0" fontId="4" fillId="10" borderId="73" xfId="3" applyFont="1" applyFill="1" applyBorder="1" applyAlignment="1">
      <alignment horizontal="center" vertical="center" shrinkToFit="1"/>
    </xf>
    <xf numFmtId="0" fontId="4" fillId="0" borderId="37" xfId="3" applyFont="1" applyBorder="1">
      <alignment vertical="center"/>
    </xf>
    <xf numFmtId="0" fontId="8" fillId="0" borderId="42" xfId="3" applyFont="1" applyFill="1" applyBorder="1" applyAlignment="1">
      <alignment horizontal="center" vertical="center"/>
    </xf>
    <xf numFmtId="0" fontId="8" fillId="0" borderId="44" xfId="3" applyFont="1" applyFill="1" applyBorder="1" applyAlignment="1">
      <alignment horizontal="center" vertical="center"/>
    </xf>
    <xf numFmtId="0" fontId="8" fillId="0" borderId="43" xfId="3" applyFont="1" applyFill="1" applyBorder="1" applyAlignment="1">
      <alignment horizontal="center" vertical="center"/>
    </xf>
    <xf numFmtId="0" fontId="8" fillId="0" borderId="8" xfId="3" applyFont="1" applyFill="1" applyBorder="1" applyAlignment="1">
      <alignment horizontal="center" vertical="center"/>
    </xf>
    <xf numFmtId="0" fontId="8" fillId="0" borderId="76" xfId="3" applyFont="1" applyFill="1" applyBorder="1" applyAlignment="1">
      <alignment horizontal="center" vertical="center"/>
    </xf>
    <xf numFmtId="0" fontId="4" fillId="0" borderId="0" xfId="3" applyFont="1" applyFill="1" applyBorder="1" applyAlignment="1">
      <alignment horizontal="center" vertical="center" shrinkToFit="1"/>
    </xf>
    <xf numFmtId="0" fontId="4" fillId="0" borderId="0" xfId="3" applyFont="1" applyFill="1" applyBorder="1">
      <alignment vertical="center"/>
    </xf>
    <xf numFmtId="0" fontId="4" fillId="0" borderId="36" xfId="3" applyFont="1" applyFill="1" applyBorder="1">
      <alignment vertical="center"/>
    </xf>
    <xf numFmtId="0" fontId="4" fillId="0" borderId="24" xfId="3" applyFont="1" applyFill="1" applyBorder="1">
      <alignment vertical="center"/>
    </xf>
    <xf numFmtId="0" fontId="4" fillId="0" borderId="24" xfId="3" applyFont="1" applyFill="1" applyBorder="1" applyAlignment="1">
      <alignment horizontal="center" vertical="center"/>
    </xf>
    <xf numFmtId="0" fontId="4" fillId="0" borderId="0" xfId="3" applyFont="1" applyFill="1" applyBorder="1" applyAlignment="1">
      <alignment horizontal="center" vertical="center"/>
    </xf>
    <xf numFmtId="0" fontId="4" fillId="0" borderId="0" xfId="3" applyFont="1" applyBorder="1">
      <alignment vertical="center"/>
    </xf>
    <xf numFmtId="0" fontId="4" fillId="0" borderId="30" xfId="3" applyFont="1" applyFill="1" applyBorder="1" applyAlignment="1">
      <alignment horizontal="center" vertical="center" shrinkToFit="1"/>
    </xf>
    <xf numFmtId="0" fontId="4" fillId="0" borderId="48" xfId="3" applyFont="1" applyFill="1" applyBorder="1" applyAlignment="1">
      <alignment horizontal="center" vertical="center"/>
    </xf>
    <xf numFmtId="0" fontId="4" fillId="0" borderId="30" xfId="3" applyFont="1" applyFill="1" applyBorder="1" applyAlignment="1">
      <alignment horizontal="center" vertical="center"/>
    </xf>
    <xf numFmtId="0" fontId="4" fillId="0" borderId="32" xfId="3" applyFont="1" applyFill="1" applyBorder="1" applyAlignment="1">
      <alignment horizontal="center" vertical="center"/>
    </xf>
    <xf numFmtId="0" fontId="4" fillId="0" borderId="16" xfId="3" applyFont="1" applyFill="1" applyBorder="1" applyAlignment="1">
      <alignment horizontal="center" vertical="center" shrinkToFit="1"/>
    </xf>
    <xf numFmtId="0" fontId="4" fillId="0" borderId="31" xfId="3" applyFont="1" applyFill="1" applyBorder="1" applyAlignment="1">
      <alignment horizontal="center" vertical="center"/>
    </xf>
    <xf numFmtId="0" fontId="4" fillId="0" borderId="20" xfId="3" applyFont="1" applyFill="1" applyBorder="1" applyAlignment="1">
      <alignment horizontal="center" vertical="center"/>
    </xf>
    <xf numFmtId="0" fontId="4" fillId="10" borderId="20" xfId="3" applyFont="1" applyFill="1" applyBorder="1" applyAlignment="1">
      <alignment horizontal="center" vertical="center" shrinkToFit="1"/>
    </xf>
    <xf numFmtId="0" fontId="4" fillId="10" borderId="32" xfId="3" applyFont="1" applyFill="1" applyBorder="1" applyAlignment="1">
      <alignment horizontal="center" vertical="center" shrinkToFit="1"/>
    </xf>
    <xf numFmtId="0" fontId="4" fillId="10" borderId="29" xfId="3" applyFont="1" applyFill="1" applyBorder="1" applyAlignment="1">
      <alignment horizontal="center" vertical="center" shrinkToFit="1"/>
    </xf>
    <xf numFmtId="0" fontId="4" fillId="0" borderId="51" xfId="3" applyFont="1" applyBorder="1" applyAlignment="1">
      <alignment vertical="center" shrinkToFit="1"/>
    </xf>
    <xf numFmtId="0" fontId="4" fillId="0" borderId="18" xfId="3" applyFont="1" applyFill="1" applyBorder="1" applyAlignment="1">
      <alignment horizontal="center" vertical="center"/>
    </xf>
    <xf numFmtId="0" fontId="4" fillId="0" borderId="17" xfId="3" applyFont="1" applyFill="1" applyBorder="1" applyAlignment="1">
      <alignment horizontal="center" vertical="center"/>
    </xf>
    <xf numFmtId="0" fontId="4" fillId="0" borderId="19" xfId="3" applyFont="1" applyFill="1" applyBorder="1" applyAlignment="1">
      <alignment horizontal="center" vertical="center"/>
    </xf>
    <xf numFmtId="0" fontId="4" fillId="10" borderId="20" xfId="3" applyFont="1" applyFill="1" applyBorder="1" applyAlignment="1">
      <alignment horizontal="center" vertical="center"/>
    </xf>
    <xf numFmtId="0" fontId="4" fillId="10" borderId="19" xfId="3" applyFont="1" applyFill="1" applyBorder="1" applyAlignment="1">
      <alignment horizontal="center" vertical="center"/>
    </xf>
    <xf numFmtId="0" fontId="4" fillId="10" borderId="18" xfId="3" applyFont="1" applyFill="1" applyBorder="1" applyAlignment="1">
      <alignment horizontal="center" vertical="center"/>
    </xf>
    <xf numFmtId="0" fontId="4" fillId="0" borderId="58" xfId="3" applyFont="1" applyFill="1" applyBorder="1" applyAlignment="1">
      <alignment horizontal="center" vertical="center" shrinkToFit="1"/>
    </xf>
    <xf numFmtId="0" fontId="4" fillId="0" borderId="10" xfId="3" applyFont="1" applyFill="1" applyBorder="1" applyAlignment="1">
      <alignment horizontal="center" vertical="center" shrinkToFit="1"/>
    </xf>
    <xf numFmtId="0" fontId="4" fillId="0" borderId="7" xfId="3" applyFont="1" applyFill="1" applyBorder="1" applyAlignment="1">
      <alignment horizontal="center" vertical="center" shrinkToFit="1"/>
    </xf>
    <xf numFmtId="0" fontId="4" fillId="0" borderId="77" xfId="3" applyFont="1" applyFill="1" applyBorder="1" applyAlignment="1">
      <alignment horizontal="center" vertical="center"/>
    </xf>
    <xf numFmtId="0" fontId="4" fillId="0" borderId="9" xfId="3" applyFont="1" applyFill="1" applyBorder="1" applyAlignment="1">
      <alignment horizontal="center" vertical="center"/>
    </xf>
    <xf numFmtId="0" fontId="4" fillId="0" borderId="8" xfId="3" applyFont="1" applyFill="1" applyBorder="1" applyAlignment="1">
      <alignment horizontal="center" vertical="center"/>
    </xf>
    <xf numFmtId="0" fontId="4" fillId="0" borderId="6" xfId="3" applyFont="1" applyFill="1" applyBorder="1" applyAlignment="1">
      <alignment horizontal="center" vertical="center" shrinkToFit="1"/>
    </xf>
    <xf numFmtId="0" fontId="4" fillId="10" borderId="6" xfId="3" applyFont="1" applyFill="1" applyBorder="1" applyAlignment="1">
      <alignment horizontal="center" vertical="center" shrinkToFit="1"/>
    </xf>
    <xf numFmtId="0" fontId="4" fillId="10" borderId="7" xfId="3" applyFont="1" applyFill="1" applyBorder="1" applyAlignment="1">
      <alignment horizontal="center" vertical="center" shrinkToFit="1"/>
    </xf>
    <xf numFmtId="0" fontId="4" fillId="10" borderId="5" xfId="3" applyFont="1" applyFill="1" applyBorder="1" applyAlignment="1">
      <alignment horizontal="center" vertical="center" shrinkToFit="1"/>
    </xf>
    <xf numFmtId="0" fontId="18" fillId="7" borderId="61" xfId="4" applyNumberFormat="1" applyFont="1" applyFill="1" applyBorder="1" applyAlignment="1">
      <alignment horizontal="center" vertical="center"/>
    </xf>
    <xf numFmtId="0" fontId="18" fillId="7" borderId="49" xfId="4" applyNumberFormat="1" applyFont="1" applyFill="1" applyBorder="1" applyAlignment="1">
      <alignment horizontal="center" vertical="center" shrinkToFit="1"/>
    </xf>
    <xf numFmtId="0" fontId="18" fillId="7" borderId="33" xfId="4" applyNumberFormat="1" applyFont="1" applyFill="1" applyBorder="1" applyAlignment="1">
      <alignment horizontal="center" vertical="center" shrinkToFit="1"/>
    </xf>
    <xf numFmtId="0" fontId="18" fillId="7" borderId="48" xfId="4" applyNumberFormat="1" applyFont="1" applyFill="1" applyBorder="1" applyAlignment="1">
      <alignment horizontal="center" vertical="center" shrinkToFit="1"/>
    </xf>
    <xf numFmtId="0" fontId="18" fillId="7" borderId="34" xfId="4" applyNumberFormat="1" applyFont="1" applyFill="1" applyBorder="1" applyAlignment="1">
      <alignment horizontal="center" vertical="center"/>
    </xf>
    <xf numFmtId="0" fontId="18" fillId="7" borderId="34" xfId="6" applyNumberFormat="1" applyFont="1" applyFill="1" applyBorder="1" applyAlignment="1">
      <alignment horizontal="center" vertical="center"/>
    </xf>
    <xf numFmtId="0" fontId="15" fillId="0" borderId="59" xfId="4" applyNumberFormat="1" applyFont="1" applyFill="1" applyBorder="1" applyAlignment="1">
      <alignment horizontal="center" vertical="center" shrinkToFit="1"/>
    </xf>
    <xf numFmtId="0" fontId="18" fillId="7" borderId="45" xfId="4" applyNumberFormat="1" applyFont="1" applyFill="1" applyBorder="1" applyAlignment="1">
      <alignment horizontal="center" vertical="center"/>
    </xf>
    <xf numFmtId="0" fontId="18" fillId="7" borderId="42" xfId="4" applyNumberFormat="1" applyFont="1" applyFill="1" applyBorder="1" applyAlignment="1">
      <alignment horizontal="center" vertical="center" shrinkToFit="1"/>
    </xf>
    <xf numFmtId="0" fontId="18" fillId="7" borderId="44" xfId="4" applyNumberFormat="1" applyFont="1" applyFill="1" applyBorder="1" applyAlignment="1">
      <alignment horizontal="center" vertical="center" shrinkToFit="1"/>
    </xf>
    <xf numFmtId="0" fontId="18" fillId="7" borderId="41" xfId="4" applyNumberFormat="1" applyFont="1" applyFill="1" applyBorder="1" applyAlignment="1">
      <alignment horizontal="center" vertical="center" shrinkToFit="1"/>
    </xf>
    <xf numFmtId="0" fontId="18" fillId="7" borderId="59" xfId="4" applyNumberFormat="1" applyFont="1" applyFill="1" applyBorder="1" applyAlignment="1">
      <alignment horizontal="center" vertical="center"/>
    </xf>
    <xf numFmtId="0" fontId="16" fillId="9" borderId="30" xfId="4" applyFont="1" applyFill="1" applyBorder="1">
      <alignment vertical="center"/>
    </xf>
    <xf numFmtId="0" fontId="15" fillId="0" borderId="61" xfId="4" applyNumberFormat="1" applyFont="1" applyFill="1" applyBorder="1" applyAlignment="1">
      <alignment horizontal="center" vertical="center"/>
    </xf>
    <xf numFmtId="0" fontId="15" fillId="0" borderId="51" xfId="4" applyNumberFormat="1" applyFont="1" applyBorder="1" applyAlignment="1">
      <alignment horizontal="center" vertical="center"/>
    </xf>
    <xf numFmtId="0" fontId="15" fillId="0" borderId="30" xfId="4" applyNumberFormat="1" applyFont="1" applyBorder="1" applyAlignment="1">
      <alignment horizontal="center" vertical="center"/>
    </xf>
    <xf numFmtId="0" fontId="15" fillId="0" borderId="32" xfId="4" applyNumberFormat="1" applyFont="1" applyBorder="1" applyAlignment="1">
      <alignment horizontal="center" vertical="center"/>
    </xf>
    <xf numFmtId="0" fontId="15" fillId="0" borderId="29" xfId="4" applyNumberFormat="1" applyFont="1" applyBorder="1" applyAlignment="1">
      <alignment horizontal="center" vertical="center"/>
    </xf>
    <xf numFmtId="0" fontId="15" fillId="7" borderId="41" xfId="4" applyNumberFormat="1" applyFont="1" applyFill="1" applyBorder="1" applyAlignment="1">
      <alignment horizontal="center" vertical="center"/>
    </xf>
    <xf numFmtId="0" fontId="29" fillId="0" borderId="0" xfId="8" applyFont="1" applyAlignment="1">
      <alignment horizontal="left" vertical="center"/>
    </xf>
    <xf numFmtId="0" fontId="33" fillId="0" borderId="0" xfId="0" applyFont="1" applyBorder="1" applyAlignment="1">
      <alignment vertical="center"/>
    </xf>
    <xf numFmtId="0" fontId="35" fillId="0" borderId="0" xfId="0" applyFont="1" applyAlignment="1">
      <alignment vertical="center"/>
    </xf>
    <xf numFmtId="0" fontId="35" fillId="0" borderId="0" xfId="0" applyFont="1" applyFill="1" applyBorder="1" applyAlignment="1">
      <alignment vertical="center"/>
    </xf>
    <xf numFmtId="176" fontId="29" fillId="0" borderId="0" xfId="0" applyNumberFormat="1" applyFont="1" applyFill="1" applyBorder="1" applyAlignment="1">
      <alignment vertical="center"/>
    </xf>
    <xf numFmtId="0" fontId="35" fillId="0" borderId="0" xfId="0" applyFont="1" applyFill="1" applyAlignment="1">
      <alignment vertical="center"/>
    </xf>
    <xf numFmtId="9" fontId="29" fillId="0" borderId="0" xfId="0" applyNumberFormat="1" applyFont="1" applyFill="1" applyBorder="1" applyAlignment="1">
      <alignment vertical="center"/>
    </xf>
    <xf numFmtId="0" fontId="35" fillId="0" borderId="0" xfId="0" applyFont="1" applyFill="1" applyBorder="1" applyAlignment="1">
      <alignment horizontal="center" vertical="center"/>
    </xf>
    <xf numFmtId="184" fontId="29" fillId="0" borderId="0" xfId="0" applyNumberFormat="1" applyFont="1" applyFill="1" applyBorder="1" applyAlignment="1">
      <alignment horizontal="center" vertical="center"/>
    </xf>
    <xf numFmtId="185" fontId="37" fillId="0" borderId="19" xfId="0" applyNumberFormat="1" applyFont="1" applyBorder="1" applyAlignment="1">
      <alignment horizontal="center" vertical="center" wrapText="1"/>
    </xf>
    <xf numFmtId="185" fontId="31" fillId="0" borderId="19" xfId="0" applyNumberFormat="1" applyFont="1" applyFill="1" applyBorder="1" applyAlignment="1">
      <alignment horizontal="center" vertical="center" wrapText="1"/>
    </xf>
    <xf numFmtId="185" fontId="31" fillId="0" borderId="0" xfId="0" applyNumberFormat="1" applyFont="1" applyAlignment="1">
      <alignment horizontal="center" vertical="center" wrapText="1"/>
    </xf>
    <xf numFmtId="0" fontId="31" fillId="0" borderId="0" xfId="0" applyFont="1" applyAlignment="1">
      <alignment vertical="center"/>
    </xf>
    <xf numFmtId="0" fontId="31" fillId="0" borderId="0" xfId="0" applyFont="1" applyAlignment="1">
      <alignment vertical="center" wrapText="1"/>
    </xf>
    <xf numFmtId="0" fontId="31" fillId="0" borderId="0" xfId="0" applyFont="1" applyAlignment="1">
      <alignment horizontal="center" vertical="center"/>
    </xf>
    <xf numFmtId="0" fontId="32" fillId="0" borderId="0" xfId="0" applyFont="1" applyFill="1" applyAlignment="1">
      <alignment vertical="center"/>
    </xf>
    <xf numFmtId="0" fontId="32" fillId="0" borderId="0" xfId="0" applyFont="1" applyFill="1" applyBorder="1" applyAlignment="1">
      <alignment vertical="center"/>
    </xf>
    <xf numFmtId="0" fontId="34" fillId="0" borderId="0" xfId="0" applyFont="1" applyAlignment="1">
      <alignment vertical="center"/>
    </xf>
    <xf numFmtId="0" fontId="36" fillId="0" borderId="0" xfId="0" applyFont="1" applyFill="1" applyAlignment="1">
      <alignment horizontal="right" vertical="center"/>
    </xf>
    <xf numFmtId="185" fontId="31" fillId="0" borderId="15" xfId="0" applyNumberFormat="1" applyFont="1" applyBorder="1" applyAlignment="1">
      <alignment vertical="center"/>
    </xf>
    <xf numFmtId="185" fontId="31" fillId="0" borderId="14" xfId="0" applyNumberFormat="1" applyFont="1" applyBorder="1" applyAlignment="1">
      <alignment horizontal="center" vertical="center"/>
    </xf>
    <xf numFmtId="185" fontId="31" fillId="0" borderId="13" xfId="0" applyNumberFormat="1" applyFont="1" applyBorder="1" applyAlignment="1">
      <alignment horizontal="center" vertical="center"/>
    </xf>
    <xf numFmtId="185" fontId="31" fillId="0" borderId="0" xfId="0" applyNumberFormat="1" applyFont="1" applyAlignment="1">
      <alignment vertical="center"/>
    </xf>
    <xf numFmtId="185" fontId="31" fillId="0" borderId="19" xfId="0" applyNumberFormat="1" applyFont="1" applyBorder="1" applyAlignment="1">
      <alignment vertical="center"/>
    </xf>
    <xf numFmtId="186" fontId="31" fillId="0" borderId="19" xfId="0" applyNumberFormat="1" applyFont="1" applyBorder="1" applyAlignment="1">
      <alignment horizontal="center" vertical="center"/>
    </xf>
    <xf numFmtId="186" fontId="35" fillId="0" borderId="19" xfId="0" applyNumberFormat="1" applyFont="1" applyBorder="1" applyAlignment="1">
      <alignment horizontal="center" vertical="center"/>
    </xf>
    <xf numFmtId="185" fontId="31" fillId="0" borderId="19" xfId="0" applyNumberFormat="1" applyFont="1" applyFill="1" applyBorder="1" applyAlignment="1" applyProtection="1">
      <alignment vertical="center"/>
      <protection locked="0"/>
    </xf>
    <xf numFmtId="185" fontId="31" fillId="7" borderId="19" xfId="0" applyNumberFormat="1" applyFont="1" applyFill="1" applyBorder="1" applyAlignment="1">
      <alignment vertical="center"/>
    </xf>
    <xf numFmtId="185" fontId="31" fillId="0" borderId="0" xfId="0" applyNumberFormat="1" applyFont="1" applyAlignment="1">
      <alignment horizontal="center" vertical="center"/>
    </xf>
    <xf numFmtId="185" fontId="31" fillId="0" borderId="0" xfId="0" applyNumberFormat="1" applyFont="1" applyFill="1" applyAlignment="1">
      <alignment vertical="center"/>
    </xf>
    <xf numFmtId="185" fontId="38" fillId="0" borderId="0" xfId="0" applyNumberFormat="1" applyFont="1" applyFill="1" applyAlignment="1">
      <alignment horizontal="center" vertical="center"/>
    </xf>
    <xf numFmtId="185" fontId="35" fillId="0" borderId="0" xfId="0" applyNumberFormat="1" applyFont="1" applyFill="1" applyBorder="1" applyAlignment="1">
      <alignment vertical="center"/>
    </xf>
    <xf numFmtId="185" fontId="39" fillId="0" borderId="0" xfId="0" applyNumberFormat="1" applyFont="1" applyBorder="1" applyAlignment="1">
      <alignment horizontal="center" vertical="center"/>
    </xf>
    <xf numFmtId="185" fontId="31" fillId="0" borderId="0" xfId="0" applyNumberFormat="1" applyFont="1" applyBorder="1" applyAlignment="1">
      <alignment vertical="center"/>
    </xf>
    <xf numFmtId="185" fontId="31" fillId="0" borderId="19" xfId="0" applyNumberFormat="1" applyFont="1" applyFill="1" applyBorder="1" applyAlignment="1" applyProtection="1">
      <alignment horizontal="center" vertical="center"/>
      <protection locked="0"/>
    </xf>
    <xf numFmtId="0" fontId="31" fillId="0" borderId="0" xfId="0" applyFont="1" applyFill="1" applyAlignment="1">
      <alignment vertical="center"/>
    </xf>
    <xf numFmtId="0" fontId="4" fillId="0" borderId="32" xfId="3" applyFont="1" applyFill="1" applyBorder="1" applyAlignment="1">
      <alignment horizontal="center" vertical="center" shrinkToFit="1"/>
    </xf>
    <xf numFmtId="187" fontId="31" fillId="7" borderId="19" xfId="0" applyNumberFormat="1" applyFont="1" applyFill="1" applyBorder="1" applyAlignment="1">
      <alignment horizontal="center" vertical="center" wrapText="1"/>
    </xf>
    <xf numFmtId="0" fontId="40" fillId="0" borderId="0" xfId="3" applyFont="1" applyAlignment="1">
      <alignment vertical="center" shrinkToFit="1"/>
    </xf>
    <xf numFmtId="0" fontId="41" fillId="0" borderId="0" xfId="0" applyFont="1" applyAlignment="1">
      <alignment vertical="center"/>
    </xf>
    <xf numFmtId="0" fontId="16" fillId="0" borderId="0" xfId="0" applyFont="1" applyAlignment="1">
      <alignment vertical="center"/>
    </xf>
    <xf numFmtId="0" fontId="16" fillId="0" borderId="0" xfId="0" applyFont="1" applyAlignment="1">
      <alignment horizontal="right" vertical="center"/>
    </xf>
    <xf numFmtId="0" fontId="16" fillId="0" borderId="0" xfId="0" applyFont="1" applyBorder="1" applyAlignment="1">
      <alignment vertical="center"/>
    </xf>
    <xf numFmtId="0" fontId="20" fillId="0" borderId="0" xfId="0" applyFont="1" applyAlignment="1">
      <alignment vertical="center"/>
    </xf>
    <xf numFmtId="0" fontId="15" fillId="0" borderId="0" xfId="0" applyFont="1" applyBorder="1" applyAlignment="1">
      <alignment horizontal="center" vertical="center" wrapText="1"/>
    </xf>
    <xf numFmtId="0" fontId="15" fillId="0" borderId="0" xfId="0" applyFont="1" applyAlignment="1">
      <alignment vertical="center"/>
    </xf>
    <xf numFmtId="0" fontId="15" fillId="0" borderId="30"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Border="1" applyAlignment="1">
      <alignment horizontal="left" vertical="center" wrapText="1"/>
    </xf>
    <xf numFmtId="0" fontId="15" fillId="0" borderId="19" xfId="0" applyFont="1" applyBorder="1" applyAlignment="1">
      <alignment horizontal="center" vertical="center"/>
    </xf>
    <xf numFmtId="0" fontId="15" fillId="0" borderId="0" xfId="0" applyFont="1" applyBorder="1" applyAlignment="1">
      <alignment vertical="center"/>
    </xf>
    <xf numFmtId="0" fontId="15" fillId="0" borderId="19" xfId="0" applyFont="1" applyBorder="1" applyAlignment="1">
      <alignment vertical="center" wrapText="1"/>
    </xf>
    <xf numFmtId="0" fontId="15" fillId="0" borderId="19" xfId="0" applyFont="1" applyBorder="1" applyAlignment="1">
      <alignment horizontal="center" vertical="center" wrapText="1"/>
    </xf>
    <xf numFmtId="0" fontId="15" fillId="0" borderId="80" xfId="0" applyFont="1" applyBorder="1" applyAlignment="1">
      <alignment vertical="center" wrapText="1"/>
    </xf>
    <xf numFmtId="0" fontId="15" fillId="0" borderId="14" xfId="0" applyFont="1" applyBorder="1" applyAlignment="1">
      <alignment horizontal="center" vertical="center"/>
    </xf>
    <xf numFmtId="0" fontId="15" fillId="0" borderId="14" xfId="0" applyFont="1" applyBorder="1" applyAlignment="1">
      <alignment vertical="center"/>
    </xf>
    <xf numFmtId="0" fontId="15" fillId="0" borderId="81" xfId="0" applyFont="1" applyBorder="1" applyAlignment="1">
      <alignment vertical="center"/>
    </xf>
    <xf numFmtId="0" fontId="15" fillId="0" borderId="15" xfId="0" applyFont="1" applyBorder="1" applyAlignment="1">
      <alignment horizontal="right" vertical="center"/>
    </xf>
    <xf numFmtId="0" fontId="45" fillId="13" borderId="86" xfId="0" applyFont="1" applyFill="1" applyBorder="1" applyAlignment="1">
      <alignment horizontal="center" vertical="center" wrapText="1"/>
    </xf>
    <xf numFmtId="0" fontId="2" fillId="0" borderId="0" xfId="0" applyFont="1" applyAlignment="1">
      <alignment horizontal="left" vertical="center"/>
    </xf>
    <xf numFmtId="0" fontId="0" fillId="0" borderId="0" xfId="0" applyFont="1" applyAlignment="1">
      <alignment vertical="center"/>
    </xf>
    <xf numFmtId="0" fontId="0" fillId="0" borderId="0" xfId="0" applyFont="1" applyAlignment="1">
      <alignment horizontal="left" vertical="center"/>
    </xf>
    <xf numFmtId="0" fontId="0" fillId="0" borderId="0" xfId="0" applyFont="1" applyBorder="1" applyAlignment="1">
      <alignment vertical="center"/>
    </xf>
    <xf numFmtId="0" fontId="14" fillId="0" borderId="87" xfId="0" applyFont="1" applyBorder="1" applyAlignment="1">
      <alignment vertical="center"/>
    </xf>
    <xf numFmtId="0" fontId="0" fillId="0" borderId="0" xfId="0" applyFont="1" applyFill="1" applyBorder="1" applyAlignment="1">
      <alignment vertical="center"/>
    </xf>
    <xf numFmtId="0" fontId="8" fillId="0" borderId="0" xfId="0" applyFont="1" applyBorder="1" applyAlignment="1">
      <alignment vertical="center"/>
    </xf>
    <xf numFmtId="0" fontId="8" fillId="0" borderId="0" xfId="0" applyFont="1" applyFill="1" applyBorder="1" applyAlignment="1">
      <alignment horizontal="center" vertical="center"/>
    </xf>
    <xf numFmtId="0" fontId="8" fillId="0" borderId="0" xfId="0" applyFont="1" applyFill="1" applyBorder="1" applyAlignment="1">
      <alignment vertical="center"/>
    </xf>
    <xf numFmtId="0" fontId="8" fillId="0" borderId="0" xfId="0" applyFont="1" applyBorder="1" applyAlignment="1">
      <alignment horizontal="right" vertical="center"/>
    </xf>
    <xf numFmtId="0" fontId="8" fillId="7" borderId="59" xfId="0" applyFont="1" applyFill="1" applyBorder="1" applyAlignment="1" applyProtection="1">
      <alignment vertical="center"/>
      <protection locked="0"/>
    </xf>
    <xf numFmtId="0" fontId="8" fillId="0" borderId="0" xfId="0" applyFont="1" applyFill="1" applyBorder="1" applyAlignment="1">
      <alignment horizontal="center" vertical="center" shrinkToFit="1"/>
    </xf>
    <xf numFmtId="0" fontId="8" fillId="0" borderId="19" xfId="0" applyFont="1" applyFill="1" applyBorder="1" applyAlignment="1">
      <alignment vertical="center"/>
    </xf>
    <xf numFmtId="0" fontId="8" fillId="0" borderId="0" xfId="0" applyFont="1" applyBorder="1" applyAlignment="1">
      <alignment horizontal="center" vertical="center"/>
    </xf>
    <xf numFmtId="0" fontId="52" fillId="0" borderId="0" xfId="0" applyFont="1" applyAlignment="1">
      <alignment vertical="center"/>
    </xf>
    <xf numFmtId="0" fontId="53" fillId="0" borderId="0" xfId="0" applyFont="1" applyAlignment="1">
      <alignment vertical="center"/>
    </xf>
    <xf numFmtId="0" fontId="53" fillId="0" borderId="0" xfId="0" applyFont="1" applyBorder="1" applyAlignment="1">
      <alignment vertical="center"/>
    </xf>
    <xf numFmtId="0" fontId="54" fillId="0" borderId="91" xfId="0" applyFont="1" applyFill="1" applyBorder="1" applyAlignment="1">
      <alignment vertical="center"/>
    </xf>
    <xf numFmtId="0" fontId="52" fillId="0" borderId="19" xfId="0" applyFont="1" applyBorder="1" applyAlignment="1" applyProtection="1">
      <alignment horizontal="center" vertical="center"/>
      <protection locked="0"/>
    </xf>
    <xf numFmtId="0" fontId="52" fillId="0" borderId="19" xfId="0" applyFont="1" applyBorder="1" applyAlignment="1">
      <alignment vertical="center" wrapText="1"/>
    </xf>
    <xf numFmtId="0" fontId="54" fillId="0" borderId="0" xfId="0" applyFont="1" applyFill="1" applyBorder="1" applyAlignment="1">
      <alignment vertical="center"/>
    </xf>
    <xf numFmtId="0" fontId="54" fillId="0" borderId="91" xfId="0" applyFont="1" applyFill="1" applyBorder="1" applyAlignment="1">
      <alignment horizontal="center" vertical="center"/>
    </xf>
    <xf numFmtId="0" fontId="52" fillId="0" borderId="19" xfId="0" applyFont="1" applyBorder="1" applyAlignment="1">
      <alignment vertical="center" shrinkToFit="1"/>
    </xf>
    <xf numFmtId="0" fontId="54" fillId="0" borderId="91" xfId="0" applyFont="1" applyBorder="1" applyAlignment="1">
      <alignment vertical="center"/>
    </xf>
    <xf numFmtId="0" fontId="54" fillId="0" borderId="0" xfId="0" applyFont="1" applyBorder="1" applyAlignment="1">
      <alignment vertical="center"/>
    </xf>
    <xf numFmtId="0" fontId="54" fillId="0" borderId="91" xfId="0" applyFont="1" applyBorder="1" applyAlignment="1">
      <alignment horizontal="center" vertical="center"/>
    </xf>
    <xf numFmtId="0" fontId="54" fillId="0" borderId="0" xfId="0" applyFont="1" applyBorder="1" applyAlignment="1">
      <alignment horizontal="center" vertical="center"/>
    </xf>
    <xf numFmtId="0" fontId="54" fillId="0" borderId="0" xfId="0" applyFont="1" applyFill="1" applyBorder="1" applyAlignment="1">
      <alignment horizontal="center" vertical="center" textRotation="255" shrinkToFit="1"/>
    </xf>
    <xf numFmtId="0" fontId="48" fillId="14" borderId="101" xfId="0" applyFont="1" applyFill="1" applyBorder="1" applyAlignment="1">
      <alignment vertical="center" wrapText="1"/>
    </xf>
    <xf numFmtId="0" fontId="48" fillId="14" borderId="93" xfId="0" applyFont="1" applyFill="1" applyBorder="1" applyAlignment="1">
      <alignment vertical="center" wrapText="1"/>
    </xf>
    <xf numFmtId="0" fontId="54" fillId="15" borderId="0" xfId="0" applyFont="1" applyFill="1" applyBorder="1" applyAlignment="1">
      <alignment horizontal="center" vertical="center"/>
    </xf>
    <xf numFmtId="0" fontId="54" fillId="0" borderId="0" xfId="0" applyFont="1" applyFill="1" applyBorder="1" applyAlignment="1">
      <alignment horizontal="left" vertical="center"/>
    </xf>
    <xf numFmtId="0" fontId="54" fillId="0" borderId="0" xfId="0" applyFont="1" applyFill="1" applyBorder="1" applyAlignment="1">
      <alignment horizontal="center" vertical="center"/>
    </xf>
    <xf numFmtId="0" fontId="21" fillId="5" borderId="0" xfId="4" applyFont="1" applyFill="1" applyBorder="1" applyAlignment="1">
      <alignment vertical="center"/>
    </xf>
    <xf numFmtId="49" fontId="21" fillId="0" borderId="0" xfId="4" applyNumberFormat="1" applyFont="1" applyFill="1" applyBorder="1" applyAlignment="1">
      <alignment vertical="center" wrapText="1"/>
    </xf>
    <xf numFmtId="0" fontId="21" fillId="0" borderId="0" xfId="4" applyFont="1" applyFill="1" applyBorder="1" applyAlignment="1">
      <alignment vertical="center" wrapText="1"/>
    </xf>
    <xf numFmtId="179" fontId="55" fillId="0" borderId="0" xfId="4" applyNumberFormat="1" applyFont="1" applyFill="1" applyBorder="1" applyAlignment="1">
      <alignment horizontal="left" vertical="center" shrinkToFit="1"/>
    </xf>
    <xf numFmtId="0" fontId="8" fillId="7" borderId="94" xfId="0" applyFont="1" applyFill="1" applyBorder="1" applyAlignment="1" applyProtection="1">
      <alignment horizontal="center" vertical="center"/>
      <protection locked="0"/>
    </xf>
    <xf numFmtId="0" fontId="56" fillId="0" borderId="0" xfId="9" applyFont="1" applyAlignment="1">
      <alignment vertical="center"/>
    </xf>
    <xf numFmtId="0" fontId="57" fillId="0" borderId="0" xfId="9" applyFont="1" applyAlignment="1">
      <alignment horizontal="left" vertical="top"/>
    </xf>
    <xf numFmtId="0" fontId="58" fillId="0" borderId="0" xfId="9" applyFont="1" applyAlignment="1">
      <alignment horizontal="left" vertical="top"/>
    </xf>
    <xf numFmtId="0" fontId="58" fillId="0" borderId="0" xfId="9" applyFont="1">
      <alignment vertical="center"/>
    </xf>
    <xf numFmtId="0" fontId="58" fillId="0" borderId="0" xfId="9" applyFont="1" applyAlignment="1"/>
    <xf numFmtId="0" fontId="58" fillId="16" borderId="19" xfId="9" applyFont="1" applyFill="1" applyBorder="1">
      <alignment vertical="center"/>
    </xf>
    <xf numFmtId="0" fontId="58" fillId="16" borderId="19" xfId="9" applyFont="1" applyFill="1" applyBorder="1" applyAlignment="1">
      <alignment horizontal="center" vertical="center"/>
    </xf>
    <xf numFmtId="0" fontId="58" fillId="17" borderId="19" xfId="9" applyFont="1" applyFill="1" applyBorder="1" applyAlignment="1">
      <alignment horizontal="left" vertical="center" wrapText="1"/>
    </xf>
    <xf numFmtId="0" fontId="58" fillId="0" borderId="19" xfId="9" applyFont="1" applyBorder="1" applyAlignment="1">
      <alignment horizontal="left" vertical="center" wrapText="1"/>
    </xf>
    <xf numFmtId="0" fontId="58" fillId="18" borderId="19" xfId="9" applyFont="1" applyFill="1" applyBorder="1" applyAlignment="1">
      <alignment horizontal="left" vertical="center" wrapText="1"/>
    </xf>
    <xf numFmtId="0" fontId="58" fillId="0" borderId="0" xfId="9" applyFont="1" applyBorder="1" applyAlignment="1">
      <alignment horizontal="left" vertical="center"/>
    </xf>
    <xf numFmtId="0" fontId="58" fillId="7" borderId="19" xfId="9" applyFont="1" applyFill="1" applyBorder="1" applyAlignment="1">
      <alignment horizontal="left" vertical="center" wrapText="1"/>
    </xf>
    <xf numFmtId="0" fontId="58" fillId="0" borderId="83" xfId="9" applyFont="1" applyBorder="1" applyAlignment="1">
      <alignment vertical="center" wrapText="1"/>
    </xf>
    <xf numFmtId="0" fontId="58" fillId="19" borderId="19" xfId="9" applyFont="1" applyFill="1" applyBorder="1" applyAlignment="1">
      <alignment horizontal="left" vertical="center" wrapText="1"/>
    </xf>
    <xf numFmtId="0" fontId="58" fillId="20" borderId="19" xfId="9" applyFont="1" applyFill="1" applyBorder="1" applyAlignment="1">
      <alignment horizontal="left" vertical="center" wrapText="1"/>
    </xf>
    <xf numFmtId="0" fontId="58" fillId="0" borderId="19" xfId="9" applyFont="1" applyBorder="1" applyAlignment="1">
      <alignment vertical="center" wrapText="1"/>
    </xf>
    <xf numFmtId="0" fontId="58" fillId="21" borderId="19" xfId="9" applyFont="1" applyFill="1" applyBorder="1" applyAlignment="1">
      <alignment horizontal="left" vertical="center" wrapText="1"/>
    </xf>
    <xf numFmtId="0" fontId="58" fillId="0" borderId="0" xfId="9" applyFont="1" applyAlignment="1">
      <alignment horizontal="left"/>
    </xf>
    <xf numFmtId="0" fontId="58" fillId="0" borderId="19" xfId="9" applyFont="1" applyBorder="1" applyAlignment="1">
      <alignment horizontal="center" vertical="center" wrapText="1"/>
    </xf>
    <xf numFmtId="0" fontId="15" fillId="0" borderId="0" xfId="0" applyFont="1" applyBorder="1" applyAlignment="1">
      <alignment vertical="center" wrapText="1"/>
    </xf>
    <xf numFmtId="0" fontId="0" fillId="0" borderId="0" xfId="0" applyAlignment="1">
      <alignment vertical="center"/>
    </xf>
    <xf numFmtId="0" fontId="15" fillId="0" borderId="0" xfId="0" applyFont="1" applyAlignment="1">
      <alignment vertical="center" wrapText="1"/>
    </xf>
    <xf numFmtId="0" fontId="42" fillId="0" borderId="0" xfId="0" applyFont="1" applyAlignment="1">
      <alignment vertical="center"/>
    </xf>
    <xf numFmtId="0" fontId="41" fillId="0" borderId="0" xfId="0" applyFont="1" applyAlignment="1" applyProtection="1">
      <alignment vertical="center"/>
    </xf>
    <xf numFmtId="0" fontId="16" fillId="0" borderId="0" xfId="0" applyFont="1" applyAlignment="1" applyProtection="1">
      <alignment vertical="center"/>
    </xf>
    <xf numFmtId="0" fontId="16" fillId="0" borderId="0" xfId="0" applyFont="1" applyAlignment="1" applyProtection="1">
      <alignment horizontal="right" vertical="center"/>
    </xf>
    <xf numFmtId="0" fontId="16" fillId="0" borderId="0" xfId="0" applyFont="1" applyBorder="1" applyAlignment="1" applyProtection="1">
      <alignment vertical="center"/>
    </xf>
    <xf numFmtId="0" fontId="20" fillId="0" borderId="0" xfId="0" applyFont="1" applyAlignment="1" applyProtection="1">
      <alignment vertical="center"/>
    </xf>
    <xf numFmtId="0" fontId="15" fillId="0" borderId="0" xfId="0" applyFont="1" applyBorder="1" applyAlignment="1" applyProtection="1">
      <alignment horizontal="center" vertical="center" wrapText="1"/>
    </xf>
    <xf numFmtId="0" fontId="15" fillId="0" borderId="0" xfId="0" applyFont="1" applyAlignment="1" applyProtection="1">
      <alignment vertical="center"/>
    </xf>
    <xf numFmtId="0" fontId="15" fillId="0" borderId="30" xfId="0" applyFont="1" applyBorder="1" applyAlignment="1" applyProtection="1">
      <alignment horizontal="center" vertical="center" wrapText="1"/>
    </xf>
    <xf numFmtId="0" fontId="15" fillId="0" borderId="6" xfId="0" applyFont="1" applyBorder="1" applyAlignment="1" applyProtection="1">
      <alignment horizontal="center" vertical="center" wrapText="1"/>
    </xf>
    <xf numFmtId="0" fontId="15" fillId="0" borderId="0" xfId="0" applyFont="1" applyAlignment="1" applyProtection="1">
      <alignment horizontal="center" vertical="center" wrapText="1"/>
    </xf>
    <xf numFmtId="0" fontId="15" fillId="0" borderId="0" xfId="0" applyFont="1" applyBorder="1" applyAlignment="1" applyProtection="1">
      <alignment horizontal="left" vertical="center" wrapText="1"/>
    </xf>
    <xf numFmtId="0" fontId="42" fillId="0" borderId="0" xfId="0" applyFont="1" applyAlignment="1" applyProtection="1">
      <alignment vertical="center"/>
    </xf>
    <xf numFmtId="0" fontId="0" fillId="0" borderId="0" xfId="0" applyAlignment="1" applyProtection="1">
      <alignment vertical="center"/>
    </xf>
    <xf numFmtId="0" fontId="15" fillId="0" borderId="19" xfId="0" applyFont="1" applyBorder="1" applyAlignment="1" applyProtection="1">
      <alignment horizontal="center" vertical="center"/>
    </xf>
    <xf numFmtId="0" fontId="15" fillId="0" borderId="0" xfId="0" applyFont="1" applyBorder="1" applyAlignment="1" applyProtection="1">
      <alignment vertical="center"/>
    </xf>
    <xf numFmtId="0" fontId="15" fillId="0" borderId="19" xfId="0" applyFont="1" applyBorder="1" applyAlignment="1" applyProtection="1">
      <alignment vertical="center" wrapText="1"/>
    </xf>
    <xf numFmtId="0" fontId="15" fillId="0" borderId="19" xfId="0" applyFont="1" applyBorder="1" applyAlignment="1" applyProtection="1">
      <alignment horizontal="center" vertical="center" wrapText="1"/>
    </xf>
    <xf numFmtId="0" fontId="15" fillId="0" borderId="80" xfId="0" applyFont="1" applyBorder="1" applyAlignment="1" applyProtection="1">
      <alignment vertical="center" wrapText="1"/>
    </xf>
    <xf numFmtId="0" fontId="15" fillId="0" borderId="0" xfId="0" applyFont="1" applyBorder="1" applyAlignment="1" applyProtection="1">
      <alignment vertical="center" wrapText="1"/>
    </xf>
    <xf numFmtId="0" fontId="15" fillId="0" borderId="14" xfId="0" applyFont="1" applyBorder="1" applyAlignment="1" applyProtection="1">
      <alignment horizontal="center" vertical="center"/>
    </xf>
    <xf numFmtId="0" fontId="15" fillId="0" borderId="14" xfId="0" applyFont="1" applyBorder="1" applyAlignment="1" applyProtection="1">
      <alignment vertical="center"/>
    </xf>
    <xf numFmtId="41" fontId="15" fillId="0" borderId="19" xfId="0" applyNumberFormat="1" applyFont="1" applyBorder="1" applyAlignment="1" applyProtection="1">
      <alignment horizontal="right" vertical="center"/>
    </xf>
    <xf numFmtId="41" fontId="15" fillId="7" borderId="15" xfId="0" applyNumberFormat="1" applyFont="1" applyFill="1" applyBorder="1" applyAlignment="1" applyProtection="1">
      <alignment vertical="center"/>
    </xf>
    <xf numFmtId="0" fontId="15" fillId="0" borderId="81" xfId="0" applyFont="1" applyBorder="1" applyAlignment="1" applyProtection="1">
      <alignment vertical="center"/>
    </xf>
    <xf numFmtId="41" fontId="15" fillId="0" borderId="0" xfId="0" applyNumberFormat="1" applyFont="1" applyAlignment="1" applyProtection="1">
      <alignment horizontal="right" vertical="center"/>
    </xf>
    <xf numFmtId="41" fontId="15" fillId="0" borderId="55" xfId="0" applyNumberFormat="1" applyFont="1" applyBorder="1" applyAlignment="1" applyProtection="1">
      <alignment horizontal="right" vertical="center"/>
    </xf>
    <xf numFmtId="41" fontId="15" fillId="0" borderId="14" xfId="0" applyNumberFormat="1" applyFont="1" applyBorder="1" applyAlignment="1" applyProtection="1">
      <alignment horizontal="right" vertical="center"/>
    </xf>
    <xf numFmtId="41" fontId="15" fillId="0" borderId="14" xfId="0" applyNumberFormat="1" applyFont="1" applyBorder="1" applyAlignment="1" applyProtection="1">
      <alignment vertical="center"/>
    </xf>
    <xf numFmtId="41" fontId="15" fillId="0" borderId="80" xfId="0" applyNumberFormat="1" applyFont="1" applyBorder="1" applyAlignment="1" applyProtection="1">
      <alignment horizontal="right" vertical="center"/>
    </xf>
    <xf numFmtId="41" fontId="15" fillId="0" borderId="82" xfId="0" applyNumberFormat="1" applyFont="1" applyBorder="1" applyAlignment="1" applyProtection="1">
      <alignment horizontal="right" vertical="center"/>
    </xf>
    <xf numFmtId="0" fontId="15" fillId="0" borderId="0" xfId="0" applyFont="1" applyAlignment="1" applyProtection="1">
      <alignment vertical="center" wrapText="1"/>
    </xf>
    <xf numFmtId="41" fontId="15" fillId="0" borderId="14" xfId="0" applyNumberFormat="1" applyFont="1" applyBorder="1" applyAlignment="1" applyProtection="1">
      <alignment horizontal="center" vertical="center"/>
    </xf>
    <xf numFmtId="41" fontId="15" fillId="0" borderId="80" xfId="0" applyNumberFormat="1" applyFont="1" applyBorder="1" applyAlignment="1" applyProtection="1">
      <alignment vertical="center"/>
    </xf>
    <xf numFmtId="41" fontId="15" fillId="0" borderId="80" xfId="0" applyNumberFormat="1" applyFont="1" applyBorder="1" applyAlignment="1" applyProtection="1">
      <alignment horizontal="center" vertical="center"/>
    </xf>
    <xf numFmtId="41" fontId="15" fillId="7" borderId="19" xfId="0" applyNumberFormat="1" applyFont="1" applyFill="1" applyBorder="1" applyAlignment="1" applyProtection="1">
      <alignment horizontal="right" vertical="center"/>
    </xf>
    <xf numFmtId="0" fontId="15" fillId="0" borderId="0" xfId="0" applyFont="1" applyBorder="1" applyAlignment="1" applyProtection="1">
      <alignment horizontal="center" vertical="center"/>
    </xf>
    <xf numFmtId="0" fontId="15" fillId="0" borderId="34" xfId="0" applyFont="1" applyBorder="1" applyAlignment="1" applyProtection="1">
      <alignment horizontal="center" vertical="center"/>
    </xf>
    <xf numFmtId="0" fontId="21" fillId="0" borderId="109" xfId="0" applyFont="1" applyBorder="1" applyAlignment="1" applyProtection="1">
      <alignment horizontal="center" vertical="center"/>
    </xf>
    <xf numFmtId="0" fontId="15" fillId="0" borderId="15" xfId="0" applyFont="1" applyBorder="1" applyAlignment="1" applyProtection="1">
      <alignment horizontal="right" vertical="center"/>
    </xf>
    <xf numFmtId="0" fontId="21" fillId="0" borderId="110" xfId="0" applyFont="1" applyBorder="1" applyAlignment="1" applyProtection="1">
      <alignment horizontal="center" vertical="center"/>
    </xf>
    <xf numFmtId="41" fontId="15" fillId="0" borderId="19" xfId="0" applyNumberFormat="1" applyFont="1" applyBorder="1" applyAlignment="1">
      <alignment horizontal="right" vertical="center"/>
    </xf>
    <xf numFmtId="41" fontId="15" fillId="0" borderId="13" xfId="0" applyNumberFormat="1" applyFont="1" applyBorder="1" applyAlignment="1">
      <alignment horizontal="right" vertical="center"/>
    </xf>
    <xf numFmtId="41" fontId="15" fillId="0" borderId="15" xfId="0" applyNumberFormat="1" applyFont="1" applyBorder="1" applyAlignment="1">
      <alignment horizontal="right" vertical="center"/>
    </xf>
    <xf numFmtId="41" fontId="29" fillId="7" borderId="15" xfId="0" applyNumberFormat="1" applyFont="1" applyFill="1" applyBorder="1" applyAlignment="1">
      <alignment horizontal="right" vertical="center"/>
    </xf>
    <xf numFmtId="41" fontId="15" fillId="0" borderId="0" xfId="0" applyNumberFormat="1" applyFont="1" applyAlignment="1">
      <alignment horizontal="right" vertical="center"/>
    </xf>
    <xf numFmtId="41" fontId="15" fillId="0" borderId="55" xfId="0" applyNumberFormat="1" applyFont="1" applyBorder="1" applyAlignment="1">
      <alignment horizontal="right" vertical="center"/>
    </xf>
    <xf numFmtId="41" fontId="15" fillId="0" borderId="14" xfId="0" applyNumberFormat="1" applyFont="1" applyBorder="1" applyAlignment="1">
      <alignment horizontal="right" vertical="center"/>
    </xf>
    <xf numFmtId="41" fontId="15" fillId="7" borderId="15" xfId="0" applyNumberFormat="1" applyFont="1" applyFill="1" applyBorder="1" applyAlignment="1">
      <alignment horizontal="right" vertical="center"/>
    </xf>
    <xf numFmtId="41" fontId="15" fillId="7" borderId="19" xfId="0" applyNumberFormat="1" applyFont="1" applyFill="1" applyBorder="1" applyAlignment="1">
      <alignment horizontal="right" vertical="center"/>
    </xf>
    <xf numFmtId="41" fontId="15" fillId="7" borderId="13" xfId="0" applyNumberFormat="1" applyFont="1" applyFill="1" applyBorder="1" applyAlignment="1">
      <alignment horizontal="right" vertical="center"/>
    </xf>
    <xf numFmtId="41" fontId="15" fillId="0" borderId="14" xfId="0" applyNumberFormat="1" applyFont="1" applyBorder="1" applyAlignment="1">
      <alignment vertical="center"/>
    </xf>
    <xf numFmtId="41" fontId="15" fillId="0" borderId="80" xfId="0" applyNumberFormat="1" applyFont="1" applyBorder="1" applyAlignment="1">
      <alignment horizontal="right" vertical="center"/>
    </xf>
    <xf numFmtId="41" fontId="15" fillId="0" borderId="82" xfId="0" applyNumberFormat="1" applyFont="1" applyBorder="1" applyAlignment="1">
      <alignment horizontal="right" vertical="center"/>
    </xf>
    <xf numFmtId="41" fontId="15" fillId="0" borderId="14" xfId="0" applyNumberFormat="1" applyFont="1" applyBorder="1" applyAlignment="1">
      <alignment horizontal="center" vertical="center"/>
    </xf>
    <xf numFmtId="41" fontId="15" fillId="0" borderId="80" xfId="0" applyNumberFormat="1" applyFont="1" applyBorder="1" applyAlignment="1">
      <alignment vertical="center"/>
    </xf>
    <xf numFmtId="41" fontId="15" fillId="0" borderId="80" xfId="0" applyNumberFormat="1" applyFont="1" applyBorder="1" applyAlignment="1">
      <alignment horizontal="center" vertical="center"/>
    </xf>
    <xf numFmtId="0" fontId="15" fillId="0" borderId="34" xfId="0" applyFont="1" applyBorder="1" applyAlignment="1">
      <alignment horizontal="center" vertical="center"/>
    </xf>
    <xf numFmtId="0" fontId="21" fillId="0" borderId="109" xfId="0" applyFont="1" applyBorder="1" applyAlignment="1">
      <alignment horizontal="center" vertical="center"/>
    </xf>
    <xf numFmtId="0" fontId="21" fillId="0" borderId="110" xfId="0" applyFont="1" applyBorder="1" applyAlignment="1">
      <alignment horizontal="center" vertical="center"/>
    </xf>
    <xf numFmtId="0" fontId="4" fillId="4" borderId="17" xfId="3" applyFont="1" applyFill="1" applyBorder="1" applyAlignment="1">
      <alignment vertical="center" shrinkToFit="1"/>
    </xf>
    <xf numFmtId="0" fontId="4" fillId="4" borderId="19" xfId="3" applyFont="1" applyFill="1" applyBorder="1" applyAlignment="1">
      <alignment vertical="center" shrinkToFit="1"/>
    </xf>
    <xf numFmtId="0" fontId="4" fillId="4" borderId="13" xfId="3" applyFont="1" applyFill="1" applyBorder="1" applyAlignment="1">
      <alignment vertical="center" shrinkToFit="1"/>
    </xf>
    <xf numFmtId="0" fontId="4" fillId="4" borderId="18" xfId="3" applyFont="1" applyFill="1" applyBorder="1" applyAlignment="1">
      <alignment vertical="center" shrinkToFit="1"/>
    </xf>
    <xf numFmtId="0" fontId="4" fillId="4" borderId="17" xfId="3" applyFont="1" applyFill="1" applyBorder="1" applyAlignment="1">
      <alignment horizontal="center" vertical="center" shrinkToFit="1"/>
    </xf>
    <xf numFmtId="181" fontId="55" fillId="0" borderId="0" xfId="4" applyNumberFormat="1" applyFont="1" applyFill="1" applyBorder="1" applyAlignment="1">
      <alignment horizontal="left" vertical="center" shrinkToFit="1"/>
    </xf>
    <xf numFmtId="181" fontId="27" fillId="0" borderId="0" xfId="4" applyNumberFormat="1" applyFont="1">
      <alignment vertical="center"/>
    </xf>
    <xf numFmtId="0" fontId="61" fillId="0" borderId="0" xfId="4" applyFont="1" applyBorder="1" applyAlignment="1">
      <alignment horizontal="left" vertical="center"/>
    </xf>
    <xf numFmtId="191" fontId="31" fillId="0" borderId="0" xfId="0" applyNumberFormat="1" applyFont="1" applyAlignment="1">
      <alignment vertical="center"/>
    </xf>
    <xf numFmtId="190" fontId="31" fillId="7" borderId="19" xfId="0" applyNumberFormat="1" applyFont="1" applyFill="1" applyBorder="1" applyAlignment="1">
      <alignment vertical="center"/>
    </xf>
    <xf numFmtId="190" fontId="31" fillId="7" borderId="19" xfId="0" applyNumberFormat="1" applyFont="1" applyFill="1" applyBorder="1" applyAlignment="1">
      <alignment horizontal="right" vertical="center"/>
    </xf>
    <xf numFmtId="185" fontId="31" fillId="0" borderId="0" xfId="0" applyNumberFormat="1" applyFont="1" applyFill="1" applyBorder="1" applyAlignment="1">
      <alignment vertical="center"/>
    </xf>
    <xf numFmtId="185" fontId="31" fillId="0" borderId="14" xfId="0" applyNumberFormat="1" applyFont="1" applyBorder="1" applyAlignment="1">
      <alignment horizontal="center" vertical="center"/>
    </xf>
    <xf numFmtId="185" fontId="31" fillId="0" borderId="13" xfId="0" applyNumberFormat="1" applyFont="1" applyBorder="1" applyAlignment="1">
      <alignment horizontal="center" vertical="center"/>
    </xf>
    <xf numFmtId="190" fontId="39" fillId="7" borderId="19" xfId="0" applyNumberFormat="1" applyFont="1" applyFill="1" applyBorder="1" applyAlignment="1">
      <alignment horizontal="right" vertical="center"/>
    </xf>
    <xf numFmtId="185" fontId="31" fillId="0" borderId="19" xfId="0" applyNumberFormat="1" applyFont="1" applyBorder="1" applyAlignment="1" applyProtection="1">
      <alignment vertical="center"/>
      <protection locked="0"/>
    </xf>
    <xf numFmtId="185" fontId="31" fillId="0" borderId="19" xfId="0" applyNumberFormat="1" applyFont="1" applyFill="1" applyBorder="1" applyAlignment="1">
      <alignment horizontal="center" vertical="center" shrinkToFit="1"/>
    </xf>
    <xf numFmtId="190" fontId="31" fillId="7" borderId="19" xfId="0" applyNumberFormat="1" applyFont="1" applyFill="1" applyBorder="1" applyAlignment="1" applyProtection="1">
      <alignment vertical="center" shrinkToFit="1"/>
      <protection locked="0"/>
    </xf>
    <xf numFmtId="185" fontId="31" fillId="0" borderId="55" xfId="0" applyNumberFormat="1" applyFont="1" applyBorder="1" applyAlignment="1">
      <alignment horizontal="center" vertical="center"/>
    </xf>
    <xf numFmtId="185" fontId="31" fillId="0" borderId="55" xfId="0" applyNumberFormat="1" applyFont="1" applyBorder="1" applyAlignment="1">
      <alignment vertical="center"/>
    </xf>
    <xf numFmtId="185" fontId="31" fillId="0" borderId="55" xfId="0" applyNumberFormat="1" applyFont="1" applyFill="1" applyBorder="1" applyAlignment="1">
      <alignment vertical="center"/>
    </xf>
    <xf numFmtId="185" fontId="35" fillId="0" borderId="55" xfId="0" applyNumberFormat="1" applyFont="1" applyFill="1" applyBorder="1" applyAlignment="1">
      <alignment vertical="center"/>
    </xf>
    <xf numFmtId="185" fontId="31" fillId="7" borderId="44" xfId="0" applyNumberFormat="1" applyFont="1" applyFill="1" applyBorder="1" applyAlignment="1">
      <alignment vertical="center"/>
    </xf>
    <xf numFmtId="185" fontId="35" fillId="7" borderId="44" xfId="0" applyNumberFormat="1" applyFont="1" applyFill="1" applyBorder="1" applyAlignment="1">
      <alignment vertical="center"/>
    </xf>
    <xf numFmtId="40" fontId="35" fillId="7" borderId="44" xfId="1" applyNumberFormat="1" applyFont="1" applyFill="1" applyBorder="1" applyAlignment="1">
      <alignment vertical="center"/>
    </xf>
    <xf numFmtId="40" fontId="35" fillId="7" borderId="41" xfId="1" applyNumberFormat="1" applyFont="1" applyFill="1" applyBorder="1" applyAlignment="1">
      <alignment vertical="center"/>
    </xf>
    <xf numFmtId="185" fontId="31" fillId="0" borderId="32" xfId="0" applyNumberFormat="1" applyFont="1" applyFill="1" applyBorder="1" applyAlignment="1" applyProtection="1">
      <alignment horizontal="center" vertical="center"/>
      <protection locked="0"/>
    </xf>
    <xf numFmtId="185" fontId="31" fillId="0" borderId="7" xfId="0" applyNumberFormat="1" applyFont="1" applyFill="1" applyBorder="1" applyAlignment="1" applyProtection="1">
      <alignment horizontal="center" vertical="center"/>
      <protection locked="0"/>
    </xf>
    <xf numFmtId="190" fontId="31" fillId="7" borderId="7" xfId="0" applyNumberFormat="1" applyFont="1" applyFill="1" applyBorder="1" applyAlignment="1" applyProtection="1">
      <alignment vertical="center" shrinkToFit="1"/>
      <protection locked="0"/>
    </xf>
    <xf numFmtId="192" fontId="18" fillId="7" borderId="6" xfId="4" quotePrefix="1" applyNumberFormat="1" applyFont="1" applyFill="1" applyBorder="1" applyAlignment="1">
      <alignment horizontal="center" vertical="center" shrinkToFit="1"/>
    </xf>
    <xf numFmtId="192" fontId="18" fillId="7" borderId="7" xfId="4" quotePrefix="1" applyNumberFormat="1" applyFont="1" applyFill="1" applyBorder="1" applyAlignment="1">
      <alignment horizontal="center" vertical="center" shrinkToFit="1"/>
    </xf>
    <xf numFmtId="14" fontId="21" fillId="0" borderId="0" xfId="4" applyNumberFormat="1" applyFont="1">
      <alignment vertical="center"/>
    </xf>
    <xf numFmtId="0" fontId="5" fillId="0" borderId="0" xfId="0" applyFont="1" applyBorder="1" applyAlignment="1">
      <alignment vertical="center"/>
    </xf>
    <xf numFmtId="192" fontId="8" fillId="3" borderId="17" xfId="0" applyNumberFormat="1" applyFont="1" applyFill="1" applyBorder="1" applyAlignment="1">
      <alignment horizontal="center" vertical="center"/>
    </xf>
    <xf numFmtId="192" fontId="8" fillId="3" borderId="19" xfId="0" applyNumberFormat="1" applyFont="1" applyFill="1" applyBorder="1" applyAlignment="1">
      <alignment horizontal="center" vertical="center"/>
    </xf>
    <xf numFmtId="192" fontId="8" fillId="3" borderId="13" xfId="0" applyNumberFormat="1" applyFont="1" applyFill="1" applyBorder="1" applyAlignment="1">
      <alignment horizontal="center" vertical="center"/>
    </xf>
    <xf numFmtId="192" fontId="8" fillId="2" borderId="17" xfId="0" applyNumberFormat="1" applyFont="1" applyFill="1" applyBorder="1" applyAlignment="1">
      <alignment horizontal="center" vertical="center"/>
    </xf>
    <xf numFmtId="192" fontId="8" fillId="2" borderId="14" xfId="0" applyNumberFormat="1" applyFont="1" applyFill="1" applyBorder="1" applyAlignment="1">
      <alignment horizontal="center" vertical="center"/>
    </xf>
    <xf numFmtId="192" fontId="8" fillId="2" borderId="18" xfId="0" applyNumberFormat="1" applyFont="1" applyFill="1" applyBorder="1" applyAlignment="1">
      <alignment horizontal="center" vertical="center"/>
    </xf>
    <xf numFmtId="0" fontId="14" fillId="0" borderId="87" xfId="0" applyFont="1" applyBorder="1" applyAlignment="1">
      <alignment horizontal="center" vertical="center"/>
    </xf>
    <xf numFmtId="0" fontId="8" fillId="0" borderId="95" xfId="0" applyFont="1" applyFill="1" applyBorder="1" applyAlignment="1">
      <alignment horizontal="center" vertical="center"/>
    </xf>
    <xf numFmtId="0" fontId="8" fillId="0" borderId="0" xfId="0" applyFont="1" applyBorder="1" applyAlignment="1">
      <alignment horizontal="left" vertical="center"/>
    </xf>
    <xf numFmtId="0" fontId="53" fillId="0" borderId="19" xfId="0" applyFont="1" applyBorder="1" applyAlignment="1">
      <alignment vertical="center"/>
    </xf>
    <xf numFmtId="0" fontId="48" fillId="0" borderId="19" xfId="0" applyFont="1" applyFill="1" applyBorder="1" applyAlignment="1" applyProtection="1">
      <alignment vertical="center" wrapText="1"/>
      <protection locked="0"/>
    </xf>
    <xf numFmtId="0" fontId="54" fillId="0" borderId="19" xfId="0" applyFont="1" applyFill="1" applyBorder="1" applyAlignment="1">
      <alignment vertical="center" wrapText="1" shrinkToFit="1"/>
    </xf>
    <xf numFmtId="0" fontId="53" fillId="0" borderId="20" xfId="0" applyFont="1" applyBorder="1" applyAlignment="1">
      <alignment vertical="center" wrapText="1"/>
    </xf>
    <xf numFmtId="0" fontId="62" fillId="0" borderId="0" xfId="0" applyFont="1" applyAlignment="1">
      <alignment vertical="center"/>
    </xf>
    <xf numFmtId="0" fontId="51" fillId="0" borderId="0" xfId="0" applyFont="1" applyBorder="1" applyAlignment="1">
      <alignment horizontal="right" vertical="center"/>
    </xf>
    <xf numFmtId="0" fontId="8" fillId="0" borderId="65" xfId="0" applyFont="1" applyFill="1" applyBorder="1" applyAlignment="1" applyProtection="1">
      <alignment vertical="center"/>
      <protection locked="0"/>
    </xf>
    <xf numFmtId="0" fontId="8" fillId="0" borderId="65" xfId="0" applyFont="1" applyBorder="1" applyAlignment="1">
      <alignment vertical="center"/>
    </xf>
    <xf numFmtId="0" fontId="8" fillId="0" borderId="0" xfId="0" applyFont="1" applyFill="1" applyBorder="1" applyAlignment="1" applyProtection="1">
      <alignment vertical="center"/>
      <protection locked="0"/>
    </xf>
    <xf numFmtId="0" fontId="8" fillId="8" borderId="0" xfId="0" applyFont="1" applyFill="1" applyBorder="1" applyAlignment="1" applyProtection="1">
      <alignment horizontal="center" vertical="center"/>
      <protection locked="0"/>
    </xf>
    <xf numFmtId="0" fontId="58" fillId="0" borderId="19" xfId="9" applyFont="1" applyBorder="1" applyAlignment="1">
      <alignment horizontal="left" vertical="center" wrapText="1"/>
    </xf>
    <xf numFmtId="0" fontId="58" fillId="0" borderId="19" xfId="9" applyFont="1" applyBorder="1" applyAlignment="1">
      <alignment horizontal="center" vertical="center" wrapText="1"/>
    </xf>
    <xf numFmtId="0" fontId="58" fillId="0" borderId="56" xfId="9" applyFont="1" applyFill="1" applyBorder="1" applyAlignment="1">
      <alignment horizontal="left" vertical="center" wrapText="1"/>
    </xf>
    <xf numFmtId="0" fontId="58" fillId="0" borderId="56" xfId="9" applyFont="1" applyFill="1" applyBorder="1" applyAlignment="1">
      <alignment horizontal="left" vertical="center"/>
    </xf>
    <xf numFmtId="0" fontId="58" fillId="16" borderId="15" xfId="9" applyFont="1" applyFill="1" applyBorder="1" applyAlignment="1">
      <alignment horizontal="center" vertical="center"/>
    </xf>
    <xf numFmtId="0" fontId="58" fillId="16" borderId="14" xfId="9" applyFont="1" applyFill="1" applyBorder="1" applyAlignment="1">
      <alignment horizontal="center" vertical="center"/>
    </xf>
    <xf numFmtId="0" fontId="58" fillId="16" borderId="13" xfId="9" applyFont="1" applyFill="1" applyBorder="1" applyAlignment="1">
      <alignment horizontal="center" vertical="center"/>
    </xf>
    <xf numFmtId="0" fontId="15" fillId="6" borderId="34" xfId="4" applyFont="1" applyFill="1" applyBorder="1" applyAlignment="1">
      <alignment horizontal="center" vertical="center"/>
    </xf>
    <xf numFmtId="0" fontId="15" fillId="6" borderId="21" xfId="4" applyFont="1" applyFill="1" applyBorder="1" applyAlignment="1">
      <alignment horizontal="center" vertical="center"/>
    </xf>
    <xf numFmtId="0" fontId="15" fillId="6" borderId="11" xfId="4" applyFont="1" applyFill="1" applyBorder="1" applyAlignment="1">
      <alignment horizontal="center" vertical="center"/>
    </xf>
    <xf numFmtId="0" fontId="18" fillId="6" borderId="34" xfId="4" applyFont="1" applyFill="1" applyBorder="1" applyAlignment="1">
      <alignment horizontal="center" vertical="center" wrapText="1"/>
    </xf>
    <xf numFmtId="0" fontId="18" fillId="6" borderId="21" xfId="4" applyFont="1" applyFill="1" applyBorder="1" applyAlignment="1">
      <alignment horizontal="center" vertical="center" wrapText="1"/>
    </xf>
    <xf numFmtId="0" fontId="18" fillId="6" borderId="11" xfId="4" applyFont="1" applyFill="1" applyBorder="1" applyAlignment="1">
      <alignment horizontal="center" vertical="center"/>
    </xf>
    <xf numFmtId="0" fontId="18" fillId="6" borderId="11" xfId="4" applyFont="1" applyFill="1" applyBorder="1" applyAlignment="1">
      <alignment horizontal="center" vertical="center" wrapText="1"/>
    </xf>
    <xf numFmtId="0" fontId="21" fillId="5" borderId="46" xfId="4" applyFont="1" applyFill="1" applyBorder="1" applyAlignment="1">
      <alignment horizontal="center" vertical="center"/>
    </xf>
    <xf numFmtId="0" fontId="21" fillId="5" borderId="45" xfId="4" applyFont="1" applyFill="1" applyBorder="1" applyAlignment="1">
      <alignment horizontal="center" vertical="center"/>
    </xf>
    <xf numFmtId="0" fontId="18" fillId="7" borderId="25" xfId="4" applyFont="1" applyFill="1" applyBorder="1" applyAlignment="1">
      <alignment horizontal="left" vertical="center"/>
    </xf>
    <xf numFmtId="0" fontId="18" fillId="7" borderId="24" xfId="4" applyFont="1" applyFill="1" applyBorder="1" applyAlignment="1">
      <alignment horizontal="left" vertical="center"/>
    </xf>
    <xf numFmtId="0" fontId="18" fillId="7" borderId="61" xfId="4" applyFont="1" applyFill="1" applyBorder="1" applyAlignment="1">
      <alignment horizontal="left" vertical="center"/>
    </xf>
    <xf numFmtId="38" fontId="18" fillId="8" borderId="64" xfId="6" applyFont="1" applyFill="1" applyBorder="1" applyAlignment="1">
      <alignment horizontal="center" vertical="center"/>
    </xf>
    <xf numFmtId="38" fontId="18" fillId="8" borderId="66" xfId="6" applyFont="1" applyFill="1" applyBorder="1" applyAlignment="1">
      <alignment horizontal="center" vertical="center"/>
    </xf>
    <xf numFmtId="38" fontId="18" fillId="8" borderId="67" xfId="6" applyFont="1" applyFill="1" applyBorder="1" applyAlignment="1">
      <alignment horizontal="center" vertical="center"/>
    </xf>
    <xf numFmtId="0" fontId="15" fillId="6" borderId="43" xfId="4" applyFont="1" applyFill="1" applyBorder="1" applyAlignment="1">
      <alignment horizontal="left" vertical="center" wrapText="1"/>
    </xf>
    <xf numFmtId="0" fontId="15" fillId="6" borderId="36" xfId="4" applyFont="1" applyFill="1" applyBorder="1" applyAlignment="1">
      <alignment horizontal="left" vertical="center" wrapText="1"/>
    </xf>
    <xf numFmtId="0" fontId="15" fillId="6" borderId="36" xfId="4" applyFont="1" applyFill="1" applyBorder="1" applyAlignment="1">
      <alignment horizontal="left" vertical="center"/>
    </xf>
    <xf numFmtId="0" fontId="15" fillId="6" borderId="43" xfId="4" applyFont="1" applyFill="1" applyBorder="1" applyAlignment="1">
      <alignment horizontal="left" vertical="center"/>
    </xf>
    <xf numFmtId="181" fontId="18" fillId="7" borderId="34" xfId="4" quotePrefix="1" applyNumberFormat="1" applyFont="1" applyFill="1" applyBorder="1" applyAlignment="1">
      <alignment horizontal="center" vertical="center" wrapText="1" shrinkToFit="1"/>
    </xf>
    <xf numFmtId="181" fontId="18" fillId="7" borderId="21" xfId="4" quotePrefix="1" applyNumberFormat="1" applyFont="1" applyFill="1" applyBorder="1" applyAlignment="1">
      <alignment horizontal="center" vertical="center" wrapText="1" shrinkToFit="1"/>
    </xf>
    <xf numFmtId="181" fontId="18" fillId="7" borderId="11" xfId="4" quotePrefix="1" applyNumberFormat="1" applyFont="1" applyFill="1" applyBorder="1" applyAlignment="1">
      <alignment horizontal="center" vertical="center" wrapText="1" shrinkToFit="1"/>
    </xf>
    <xf numFmtId="181" fontId="18" fillId="7" borderId="46" xfId="4" quotePrefix="1" applyNumberFormat="1" applyFont="1" applyFill="1" applyBorder="1" applyAlignment="1">
      <alignment horizontal="center" vertical="center" wrapText="1"/>
    </xf>
    <xf numFmtId="181" fontId="18" fillId="7" borderId="36" xfId="4" quotePrefix="1" applyNumberFormat="1" applyFont="1" applyFill="1" applyBorder="1" applyAlignment="1">
      <alignment horizontal="center" vertical="center" wrapText="1"/>
    </xf>
    <xf numFmtId="181" fontId="18" fillId="7" borderId="45" xfId="4" quotePrefix="1" applyNumberFormat="1" applyFont="1" applyFill="1" applyBorder="1" applyAlignment="1">
      <alignment horizontal="center" vertical="center" wrapText="1"/>
    </xf>
    <xf numFmtId="0" fontId="25" fillId="6" borderId="34" xfId="5" applyFont="1" applyFill="1" applyBorder="1" applyAlignment="1">
      <alignment horizontal="center" vertical="center" wrapText="1"/>
    </xf>
    <xf numFmtId="0" fontId="25" fillId="6" borderId="21" xfId="5" applyFont="1" applyFill="1" applyBorder="1" applyAlignment="1">
      <alignment horizontal="center" vertical="center" wrapText="1"/>
    </xf>
    <xf numFmtId="0" fontId="25" fillId="6" borderId="11" xfId="5" applyFont="1" applyFill="1" applyBorder="1" applyAlignment="1">
      <alignment horizontal="center" vertical="center" wrapText="1"/>
    </xf>
    <xf numFmtId="0" fontId="18" fillId="7" borderId="34" xfId="4" quotePrefix="1" applyNumberFormat="1" applyFont="1" applyFill="1" applyBorder="1" applyAlignment="1">
      <alignment horizontal="center" vertical="center" shrinkToFit="1"/>
    </xf>
    <xf numFmtId="0" fontId="18" fillId="7" borderId="11" xfId="4" quotePrefix="1" applyNumberFormat="1" applyFont="1" applyFill="1" applyBorder="1" applyAlignment="1">
      <alignment horizontal="center" vertical="center" shrinkToFit="1"/>
    </xf>
    <xf numFmtId="180" fontId="18" fillId="6" borderId="34" xfId="4" quotePrefix="1" applyNumberFormat="1" applyFont="1" applyFill="1" applyBorder="1" applyAlignment="1">
      <alignment horizontal="left" vertical="top" wrapText="1"/>
    </xf>
    <xf numFmtId="180" fontId="18" fillId="6" borderId="21" xfId="4" quotePrefix="1" applyNumberFormat="1" applyFont="1" applyFill="1" applyBorder="1" applyAlignment="1">
      <alignment horizontal="left" vertical="top" wrapText="1"/>
    </xf>
    <xf numFmtId="180" fontId="18" fillId="6" borderId="11" xfId="4" quotePrefix="1" applyNumberFormat="1" applyFont="1" applyFill="1" applyBorder="1" applyAlignment="1">
      <alignment horizontal="left" vertical="top" wrapText="1"/>
    </xf>
    <xf numFmtId="180" fontId="18" fillId="6" borderId="34" xfId="4" quotePrefix="1" applyNumberFormat="1" applyFont="1" applyFill="1" applyBorder="1" applyAlignment="1">
      <alignment horizontal="center" vertical="top" wrapText="1"/>
    </xf>
    <xf numFmtId="180" fontId="18" fillId="6" borderId="21" xfId="4" quotePrefix="1" applyNumberFormat="1" applyFont="1" applyFill="1" applyBorder="1" applyAlignment="1">
      <alignment horizontal="center" vertical="top" wrapText="1"/>
    </xf>
    <xf numFmtId="180" fontId="18" fillId="6" borderId="11" xfId="4" quotePrefix="1" applyNumberFormat="1" applyFont="1" applyFill="1" applyBorder="1" applyAlignment="1">
      <alignment horizontal="center" vertical="top" wrapText="1"/>
    </xf>
    <xf numFmtId="0" fontId="30" fillId="0" borderId="0" xfId="4" applyFont="1" applyFill="1" applyBorder="1" applyAlignment="1">
      <alignment vertical="center" wrapText="1"/>
    </xf>
    <xf numFmtId="179" fontId="21" fillId="0" borderId="46" xfId="4" applyNumberFormat="1" applyFont="1" applyBorder="1" applyAlignment="1">
      <alignment horizontal="center" vertical="center"/>
    </xf>
    <xf numFmtId="179" fontId="21" fillId="0" borderId="45" xfId="4" applyNumberFormat="1" applyFont="1" applyBorder="1" applyAlignment="1">
      <alignment horizontal="center" vertical="center"/>
    </xf>
    <xf numFmtId="38" fontId="26" fillId="7" borderId="46" xfId="6" applyFont="1" applyFill="1" applyBorder="1" applyAlignment="1">
      <alignment horizontal="left" vertical="center" wrapText="1"/>
    </xf>
    <xf numFmtId="38" fontId="26" fillId="7" borderId="36" xfId="6" applyFont="1" applyFill="1" applyBorder="1" applyAlignment="1">
      <alignment horizontal="left" vertical="center" wrapText="1"/>
    </xf>
    <xf numFmtId="38" fontId="26" fillId="7" borderId="45" xfId="6" applyFont="1" applyFill="1" applyBorder="1" applyAlignment="1">
      <alignment horizontal="left" vertical="center" wrapText="1"/>
    </xf>
    <xf numFmtId="0" fontId="21" fillId="7" borderId="0" xfId="4" quotePrefix="1" applyFont="1" applyFill="1" applyAlignment="1">
      <alignment vertical="top" wrapText="1"/>
    </xf>
    <xf numFmtId="0" fontId="21" fillId="0" borderId="0" xfId="4" applyFont="1" applyAlignment="1">
      <alignment vertical="center" wrapText="1"/>
    </xf>
    <xf numFmtId="180" fontId="18" fillId="6" borderId="46" xfId="4" quotePrefix="1" applyNumberFormat="1" applyFont="1" applyFill="1" applyBorder="1" applyAlignment="1">
      <alignment horizontal="center" vertical="center" wrapText="1"/>
    </xf>
    <xf numFmtId="180" fontId="18" fillId="6" borderId="36" xfId="4" quotePrefix="1" applyNumberFormat="1" applyFont="1" applyFill="1" applyBorder="1" applyAlignment="1">
      <alignment horizontal="center" vertical="center" wrapText="1"/>
    </xf>
    <xf numFmtId="180" fontId="18" fillId="6" borderId="45" xfId="4" quotePrefix="1" applyNumberFormat="1" applyFont="1" applyFill="1" applyBorder="1" applyAlignment="1">
      <alignment horizontal="center" vertical="center" wrapText="1"/>
    </xf>
    <xf numFmtId="49" fontId="21" fillId="0" borderId="24" xfId="4" applyNumberFormat="1" applyFont="1" applyFill="1" applyBorder="1" applyAlignment="1">
      <alignment horizontal="left" vertical="center" wrapText="1"/>
    </xf>
    <xf numFmtId="49" fontId="21" fillId="0" borderId="61" xfId="4" applyNumberFormat="1" applyFont="1" applyFill="1" applyBorder="1" applyAlignment="1">
      <alignment horizontal="left" vertical="center" wrapText="1"/>
    </xf>
    <xf numFmtId="49" fontId="21" fillId="0" borderId="35" xfId="4" applyNumberFormat="1" applyFont="1" applyFill="1" applyBorder="1" applyAlignment="1">
      <alignment horizontal="left" vertical="center" wrapText="1"/>
    </xf>
    <xf numFmtId="49" fontId="21" fillId="0" borderId="37" xfId="4" applyNumberFormat="1" applyFont="1" applyFill="1" applyBorder="1" applyAlignment="1">
      <alignment horizontal="left" vertical="center" wrapText="1"/>
    </xf>
    <xf numFmtId="0" fontId="61" fillId="0" borderId="0" xfId="4" applyFont="1" applyBorder="1" applyAlignment="1">
      <alignment horizontal="right" vertical="center"/>
    </xf>
    <xf numFmtId="0" fontId="61" fillId="0" borderId="65" xfId="4" applyFont="1" applyBorder="1" applyAlignment="1">
      <alignment horizontal="right" vertical="center"/>
    </xf>
    <xf numFmtId="0" fontId="27" fillId="6" borderId="49" xfId="4" applyFont="1" applyFill="1" applyBorder="1" applyAlignment="1">
      <alignment horizontal="center" vertical="center" wrapText="1"/>
    </xf>
    <xf numFmtId="0" fontId="27" fillId="6" borderId="33" xfId="4" applyFont="1" applyFill="1" applyBorder="1" applyAlignment="1">
      <alignment horizontal="center" vertical="center" wrapText="1"/>
    </xf>
    <xf numFmtId="0" fontId="27" fillId="6" borderId="9" xfId="4" applyFont="1" applyFill="1" applyBorder="1" applyAlignment="1">
      <alignment horizontal="center" vertical="center" wrapText="1"/>
    </xf>
    <xf numFmtId="0" fontId="27" fillId="6" borderId="8" xfId="4" applyFont="1" applyFill="1" applyBorder="1" applyAlignment="1">
      <alignment horizontal="center" vertical="center" wrapText="1"/>
    </xf>
    <xf numFmtId="0" fontId="21" fillId="0" borderId="24" xfId="4" applyNumberFormat="1" applyFont="1" applyFill="1" applyBorder="1" applyAlignment="1">
      <alignment horizontal="center" vertical="center" shrinkToFit="1"/>
    </xf>
    <xf numFmtId="49" fontId="21" fillId="0" borderId="24" xfId="4" applyNumberFormat="1" applyFont="1" applyFill="1" applyBorder="1" applyAlignment="1">
      <alignment horizontal="center" vertical="center" shrinkToFit="1"/>
    </xf>
    <xf numFmtId="49" fontId="21" fillId="0" borderId="61" xfId="4" applyNumberFormat="1" applyFont="1" applyFill="1" applyBorder="1" applyAlignment="1">
      <alignment horizontal="center" vertical="center" shrinkToFit="1"/>
    </xf>
    <xf numFmtId="49" fontId="21" fillId="0" borderId="35" xfId="4" applyNumberFormat="1" applyFont="1" applyFill="1" applyBorder="1" applyAlignment="1">
      <alignment horizontal="center" vertical="center" shrinkToFit="1"/>
    </xf>
    <xf numFmtId="49" fontId="21" fillId="0" borderId="37" xfId="4" applyNumberFormat="1" applyFont="1" applyFill="1" applyBorder="1" applyAlignment="1">
      <alignment horizontal="center" vertical="center" shrinkToFit="1"/>
    </xf>
    <xf numFmtId="0" fontId="27" fillId="6" borderId="49" xfId="4" applyFont="1" applyFill="1" applyBorder="1" applyAlignment="1">
      <alignment horizontal="center" vertical="center"/>
    </xf>
    <xf numFmtId="0" fontId="27" fillId="6" borderId="33" xfId="4" applyFont="1" applyFill="1" applyBorder="1" applyAlignment="1">
      <alignment horizontal="center" vertical="center"/>
    </xf>
    <xf numFmtId="0" fontId="27" fillId="6" borderId="9" xfId="4" applyFont="1" applyFill="1" applyBorder="1" applyAlignment="1">
      <alignment horizontal="center" vertical="center"/>
    </xf>
    <xf numFmtId="0" fontId="27" fillId="6" borderId="8" xfId="4" applyFont="1" applyFill="1" applyBorder="1" applyAlignment="1">
      <alignment horizontal="center" vertical="center"/>
    </xf>
    <xf numFmtId="0" fontId="28" fillId="0" borderId="0" xfId="4" applyFont="1" applyAlignment="1">
      <alignment horizontal="center" vertical="center"/>
    </xf>
    <xf numFmtId="0" fontId="18" fillId="7" borderId="43" xfId="4" applyFont="1" applyFill="1" applyBorder="1" applyAlignment="1">
      <alignment horizontal="left" vertical="center"/>
    </xf>
    <xf numFmtId="0" fontId="18" fillId="7" borderId="36" xfId="4" applyFont="1" applyFill="1" applyBorder="1" applyAlignment="1">
      <alignment horizontal="left" vertical="center"/>
    </xf>
    <xf numFmtId="0" fontId="18" fillId="7" borderId="45" xfId="4" applyFont="1" applyFill="1" applyBorder="1" applyAlignment="1">
      <alignment horizontal="left" vertical="center"/>
    </xf>
    <xf numFmtId="0" fontId="15" fillId="6" borderId="45" xfId="4" applyFont="1" applyFill="1" applyBorder="1" applyAlignment="1">
      <alignment horizontal="left" vertical="center"/>
    </xf>
    <xf numFmtId="38" fontId="26" fillId="7" borderId="46" xfId="6" applyFont="1" applyFill="1" applyBorder="1" applyAlignment="1">
      <alignment horizontal="center" vertical="center"/>
    </xf>
    <xf numFmtId="38" fontId="26" fillId="7" borderId="36" xfId="6" applyFont="1" applyFill="1" applyBorder="1" applyAlignment="1">
      <alignment horizontal="center" vertical="center"/>
    </xf>
    <xf numFmtId="38" fontId="26" fillId="7" borderId="45" xfId="6" applyFont="1" applyFill="1" applyBorder="1" applyAlignment="1">
      <alignment horizontal="center" vertical="center"/>
    </xf>
    <xf numFmtId="0" fontId="21" fillId="0" borderId="33" xfId="4" applyNumberFormat="1" applyFont="1" applyFill="1" applyBorder="1" applyAlignment="1">
      <alignment horizontal="center" vertical="center" shrinkToFit="1"/>
    </xf>
    <xf numFmtId="49" fontId="21" fillId="0" borderId="33" xfId="4" applyNumberFormat="1" applyFont="1" applyFill="1" applyBorder="1" applyAlignment="1">
      <alignment horizontal="center" vertical="center" shrinkToFit="1"/>
    </xf>
    <xf numFmtId="49" fontId="21" fillId="0" borderId="48" xfId="4" applyNumberFormat="1" applyFont="1" applyFill="1" applyBorder="1" applyAlignment="1">
      <alignment horizontal="center" vertical="center" shrinkToFit="1"/>
    </xf>
    <xf numFmtId="49" fontId="21" fillId="0" borderId="8" xfId="4" applyNumberFormat="1" applyFont="1" applyFill="1" applyBorder="1" applyAlignment="1">
      <alignment horizontal="center" vertical="center" shrinkToFit="1"/>
    </xf>
    <xf numFmtId="49" fontId="21" fillId="0" borderId="77" xfId="4" applyNumberFormat="1" applyFont="1" applyFill="1" applyBorder="1" applyAlignment="1">
      <alignment horizontal="center" vertical="center" shrinkToFit="1"/>
    </xf>
    <xf numFmtId="49" fontId="21" fillId="0" borderId="33" xfId="4" applyNumberFormat="1" applyFont="1" applyFill="1" applyBorder="1" applyAlignment="1">
      <alignment horizontal="left" vertical="center" wrapText="1"/>
    </xf>
    <xf numFmtId="49" fontId="21" fillId="0" borderId="48" xfId="4" applyNumberFormat="1" applyFont="1" applyFill="1" applyBorder="1" applyAlignment="1">
      <alignment horizontal="left" vertical="center" wrapText="1"/>
    </xf>
    <xf numFmtId="49" fontId="21" fillId="0" borderId="8" xfId="4" applyNumberFormat="1" applyFont="1" applyFill="1" applyBorder="1" applyAlignment="1">
      <alignment horizontal="left" vertical="center" wrapText="1"/>
    </xf>
    <xf numFmtId="49" fontId="21" fillId="0" borderId="77" xfId="4" applyNumberFormat="1" applyFont="1" applyFill="1" applyBorder="1" applyAlignment="1">
      <alignment horizontal="left" vertical="center" wrapText="1"/>
    </xf>
    <xf numFmtId="180" fontId="18" fillId="6" borderId="60" xfId="4" quotePrefix="1" applyNumberFormat="1" applyFont="1" applyFill="1" applyBorder="1" applyAlignment="1">
      <alignment horizontal="center" vertical="top" wrapText="1"/>
    </xf>
    <xf numFmtId="180" fontId="18" fillId="6" borderId="108" xfId="4" quotePrefix="1" applyNumberFormat="1" applyFont="1" applyFill="1" applyBorder="1" applyAlignment="1">
      <alignment horizontal="center" vertical="top" wrapText="1"/>
    </xf>
    <xf numFmtId="180" fontId="18" fillId="6" borderId="62" xfId="4" quotePrefix="1" applyNumberFormat="1" applyFont="1" applyFill="1" applyBorder="1" applyAlignment="1">
      <alignment horizontal="center" vertical="top" wrapText="1"/>
    </xf>
    <xf numFmtId="185" fontId="39" fillId="0" borderId="60" xfId="0" applyNumberFormat="1" applyFont="1" applyBorder="1" applyAlignment="1">
      <alignment horizontal="center" vertical="center"/>
    </xf>
    <xf numFmtId="185" fontId="39" fillId="0" borderId="24" xfId="0" applyNumberFormat="1" applyFont="1" applyBorder="1" applyAlignment="1">
      <alignment horizontal="center" vertical="center"/>
    </xf>
    <xf numFmtId="185" fontId="39" fillId="0" borderId="23" xfId="0" applyNumberFormat="1" applyFont="1" applyBorder="1" applyAlignment="1">
      <alignment horizontal="center" vertical="center"/>
    </xf>
    <xf numFmtId="185" fontId="39" fillId="0" borderId="62" xfId="0" applyNumberFormat="1" applyFont="1" applyBorder="1" applyAlignment="1">
      <alignment horizontal="center" vertical="center"/>
    </xf>
    <xf numFmtId="185" fontId="39" fillId="0" borderId="35" xfId="0" applyNumberFormat="1" applyFont="1" applyBorder="1" applyAlignment="1">
      <alignment horizontal="center" vertical="center"/>
    </xf>
    <xf numFmtId="185" fontId="39" fillId="0" borderId="111" xfId="0" applyNumberFormat="1" applyFont="1" applyBorder="1" applyAlignment="1">
      <alignment horizontal="center" vertical="center"/>
    </xf>
    <xf numFmtId="0" fontId="35" fillId="7" borderId="81" xfId="0" applyFont="1" applyFill="1" applyBorder="1" applyAlignment="1" applyProtection="1">
      <alignment horizontal="center" vertical="center"/>
      <protection locked="0"/>
    </xf>
    <xf numFmtId="0" fontId="35" fillId="7" borderId="0" xfId="0" applyFont="1" applyFill="1" applyBorder="1" applyAlignment="1" applyProtection="1">
      <alignment horizontal="center" vertical="center"/>
      <protection locked="0"/>
    </xf>
    <xf numFmtId="0" fontId="35" fillId="7" borderId="14" xfId="0" applyFont="1" applyFill="1" applyBorder="1" applyAlignment="1" applyProtection="1">
      <alignment horizontal="center" vertical="center"/>
      <protection locked="0"/>
    </xf>
    <xf numFmtId="0" fontId="35" fillId="7" borderId="13" xfId="0" applyFont="1" applyFill="1" applyBorder="1" applyAlignment="1" applyProtection="1">
      <alignment horizontal="center" vertical="center"/>
      <protection locked="0"/>
    </xf>
    <xf numFmtId="0" fontId="35" fillId="12" borderId="15" xfId="0" applyFont="1" applyFill="1" applyBorder="1" applyAlignment="1">
      <alignment horizontal="center" vertical="center"/>
    </xf>
    <xf numFmtId="0" fontId="35" fillId="12" borderId="14" xfId="0" applyFont="1" applyFill="1" applyBorder="1" applyAlignment="1">
      <alignment horizontal="center" vertical="center"/>
    </xf>
    <xf numFmtId="0" fontId="35" fillId="12" borderId="13" xfId="0" applyFont="1" applyFill="1" applyBorder="1" applyAlignment="1">
      <alignment horizontal="center" vertical="center"/>
    </xf>
    <xf numFmtId="0" fontId="35" fillId="12" borderId="78" xfId="0" applyFont="1" applyFill="1" applyBorder="1" applyAlignment="1">
      <alignment horizontal="center" vertical="center"/>
    </xf>
    <xf numFmtId="0" fontId="35" fillId="12" borderId="56" xfId="0" applyFont="1" applyFill="1" applyBorder="1" applyAlignment="1">
      <alignment horizontal="center" vertical="center"/>
    </xf>
    <xf numFmtId="185" fontId="31" fillId="0" borderId="28" xfId="0" applyNumberFormat="1" applyFont="1" applyFill="1" applyBorder="1" applyAlignment="1" applyProtection="1">
      <alignment horizontal="center" vertical="center" shrinkToFit="1"/>
      <protection locked="0"/>
    </xf>
    <xf numFmtId="185" fontId="31" fillId="0" borderId="27" xfId="0" applyNumberFormat="1" applyFont="1" applyFill="1" applyBorder="1" applyAlignment="1" applyProtection="1">
      <alignment horizontal="center" vertical="center" shrinkToFit="1"/>
      <protection locked="0"/>
    </xf>
    <xf numFmtId="190" fontId="35" fillId="7" borderId="4" xfId="0" applyNumberFormat="1" applyFont="1" applyFill="1" applyBorder="1" applyAlignment="1" applyProtection="1">
      <alignment horizontal="right" vertical="center" shrinkToFit="1"/>
      <protection locked="0"/>
    </xf>
    <xf numFmtId="190" fontId="35" fillId="7" borderId="3" xfId="0" applyNumberFormat="1" applyFont="1" applyFill="1" applyBorder="1" applyAlignment="1" applyProtection="1">
      <alignment horizontal="right" vertical="center" shrinkToFit="1"/>
      <protection locked="0"/>
    </xf>
    <xf numFmtId="183" fontId="35" fillId="0" borderId="42" xfId="0" applyNumberFormat="1" applyFont="1" applyFill="1" applyBorder="1" applyAlignment="1" applyProtection="1">
      <alignment horizontal="center" vertical="center"/>
      <protection locked="0"/>
    </xf>
    <xf numFmtId="183" fontId="35" fillId="0" borderId="44" xfId="0" applyNumberFormat="1" applyFont="1" applyFill="1" applyBorder="1" applyAlignment="1" applyProtection="1">
      <alignment horizontal="center" vertical="center"/>
      <protection locked="0"/>
    </xf>
    <xf numFmtId="183" fontId="35" fillId="0" borderId="41" xfId="0" applyNumberFormat="1" applyFont="1" applyFill="1" applyBorder="1" applyAlignment="1" applyProtection="1">
      <alignment horizontal="center" vertical="center"/>
      <protection locked="0"/>
    </xf>
    <xf numFmtId="185" fontId="39" fillId="0" borderId="15" xfId="0" applyNumberFormat="1" applyFont="1" applyBorder="1" applyAlignment="1">
      <alignment horizontal="center" vertical="center"/>
    </xf>
    <xf numFmtId="185" fontId="39" fillId="0" borderId="14" xfId="0" applyNumberFormat="1" applyFont="1" applyBorder="1" applyAlignment="1">
      <alignment horizontal="center" vertical="center"/>
    </xf>
    <xf numFmtId="185" fontId="39" fillId="0" borderId="13" xfId="0" applyNumberFormat="1" applyFont="1" applyBorder="1" applyAlignment="1">
      <alignment horizontal="center" vertical="center"/>
    </xf>
    <xf numFmtId="185" fontId="31" fillId="0" borderId="46" xfId="0" applyNumberFormat="1" applyFont="1" applyBorder="1" applyAlignment="1">
      <alignment horizontal="center" vertical="center"/>
    </xf>
    <xf numFmtId="185" fontId="31" fillId="0" borderId="36" xfId="0" applyNumberFormat="1" applyFont="1" applyBorder="1" applyAlignment="1">
      <alignment horizontal="center" vertical="center"/>
    </xf>
    <xf numFmtId="185" fontId="31" fillId="0" borderId="47" xfId="0" applyNumberFormat="1" applyFont="1" applyBorder="1" applyAlignment="1">
      <alignment horizontal="center" vertical="center"/>
    </xf>
    <xf numFmtId="188" fontId="35" fillId="0" borderId="0" xfId="0" applyNumberFormat="1" applyFont="1" applyFill="1" applyBorder="1" applyAlignment="1">
      <alignment horizontal="center" vertical="center"/>
    </xf>
    <xf numFmtId="184" fontId="29" fillId="7" borderId="79" xfId="0" applyNumberFormat="1" applyFont="1" applyFill="1" applyBorder="1" applyAlignment="1">
      <alignment horizontal="center" vertical="center"/>
    </xf>
    <xf numFmtId="184" fontId="29" fillId="7" borderId="55" xfId="0" applyNumberFormat="1" applyFont="1" applyFill="1" applyBorder="1" applyAlignment="1">
      <alignment horizontal="center" vertical="center"/>
    </xf>
    <xf numFmtId="184" fontId="29" fillId="7" borderId="50" xfId="0" applyNumberFormat="1" applyFont="1" applyFill="1" applyBorder="1" applyAlignment="1">
      <alignment horizontal="center" vertical="center"/>
    </xf>
    <xf numFmtId="0" fontId="35" fillId="12" borderId="79" xfId="0" applyFont="1" applyFill="1" applyBorder="1" applyAlignment="1">
      <alignment horizontal="center" vertical="center"/>
    </xf>
    <xf numFmtId="0" fontId="35" fillId="12" borderId="55" xfId="0" applyFont="1" applyFill="1" applyBorder="1" applyAlignment="1">
      <alignment horizontal="center" vertical="center"/>
    </xf>
    <xf numFmtId="188" fontId="35" fillId="7" borderId="15" xfId="0" applyNumberFormat="1" applyFont="1" applyFill="1" applyBorder="1" applyAlignment="1">
      <alignment horizontal="center" vertical="center"/>
    </xf>
    <xf numFmtId="188" fontId="35" fillId="7" borderId="14" xfId="0" applyNumberFormat="1" applyFont="1" applyFill="1" applyBorder="1" applyAlignment="1">
      <alignment horizontal="center" vertical="center"/>
    </xf>
    <xf numFmtId="188" fontId="35" fillId="7" borderId="13" xfId="0" applyNumberFormat="1" applyFont="1" applyFill="1" applyBorder="1" applyAlignment="1">
      <alignment horizontal="center" vertical="center"/>
    </xf>
    <xf numFmtId="188" fontId="35" fillId="22" borderId="15" xfId="0" applyNumberFormat="1" applyFont="1" applyFill="1" applyBorder="1" applyAlignment="1">
      <alignment horizontal="center" vertical="center"/>
    </xf>
    <xf numFmtId="188" fontId="35" fillId="22" borderId="14" xfId="0" applyNumberFormat="1" applyFont="1" applyFill="1" applyBorder="1" applyAlignment="1">
      <alignment horizontal="center" vertical="center"/>
    </xf>
    <xf numFmtId="0" fontId="35" fillId="0" borderId="46" xfId="0" applyFont="1" applyFill="1" applyBorder="1" applyAlignment="1">
      <alignment horizontal="left" vertical="center"/>
    </xf>
    <xf numFmtId="0" fontId="35" fillId="0" borderId="36" xfId="0" applyFont="1" applyFill="1" applyBorder="1" applyAlignment="1">
      <alignment horizontal="left" vertical="center"/>
    </xf>
    <xf numFmtId="0" fontId="35" fillId="0" borderId="45" xfId="0" applyFont="1" applyFill="1" applyBorder="1" applyAlignment="1">
      <alignment horizontal="left" vertical="center"/>
    </xf>
    <xf numFmtId="185" fontId="31" fillId="0" borderId="28" xfId="0" applyNumberFormat="1" applyFont="1" applyFill="1" applyBorder="1" applyAlignment="1" applyProtection="1">
      <alignment horizontal="center" vertical="center"/>
      <protection locked="0"/>
    </xf>
    <xf numFmtId="185" fontId="31" fillId="0" borderId="27" xfId="0" applyNumberFormat="1" applyFont="1" applyFill="1" applyBorder="1" applyAlignment="1" applyProtection="1">
      <alignment horizontal="center" vertical="center"/>
      <protection locked="0"/>
    </xf>
    <xf numFmtId="182" fontId="35" fillId="7" borderId="4" xfId="0" applyNumberFormat="1" applyFont="1" applyFill="1" applyBorder="1" applyAlignment="1" applyProtection="1">
      <alignment horizontal="center" vertical="center" shrinkToFit="1"/>
      <protection locked="0"/>
    </xf>
    <xf numFmtId="182" fontId="35" fillId="7" borderId="3" xfId="0" applyNumberFormat="1" applyFont="1" applyFill="1" applyBorder="1" applyAlignment="1" applyProtection="1">
      <alignment horizontal="center" vertical="center" shrinkToFit="1"/>
      <protection locked="0"/>
    </xf>
    <xf numFmtId="185" fontId="31" fillId="0" borderId="19" xfId="0" applyNumberFormat="1" applyFont="1" applyBorder="1" applyAlignment="1">
      <alignment horizontal="distributed" vertical="center" wrapText="1"/>
    </xf>
    <xf numFmtId="185" fontId="35" fillId="0" borderId="15" xfId="0" applyNumberFormat="1" applyFont="1" applyBorder="1" applyAlignment="1">
      <alignment horizontal="center" vertical="center"/>
    </xf>
    <xf numFmtId="185" fontId="35" fillId="0" borderId="14" xfId="0" applyNumberFormat="1" applyFont="1" applyBorder="1" applyAlignment="1">
      <alignment horizontal="center" vertical="center"/>
    </xf>
    <xf numFmtId="185" fontId="35" fillId="0" borderId="13" xfId="0" applyNumberFormat="1" applyFont="1" applyBorder="1" applyAlignment="1">
      <alignment horizontal="center" vertical="center"/>
    </xf>
    <xf numFmtId="185" fontId="35" fillId="0" borderId="83" xfId="0" applyNumberFormat="1" applyFont="1" applyBorder="1" applyAlignment="1">
      <alignment horizontal="center" vertical="center" wrapText="1"/>
    </xf>
    <xf numFmtId="185" fontId="35" fillId="0" borderId="20" xfId="0" applyNumberFormat="1" applyFont="1" applyBorder="1" applyAlignment="1">
      <alignment horizontal="center" vertical="center"/>
    </xf>
    <xf numFmtId="185" fontId="31" fillId="0" borderId="83" xfId="0" applyNumberFormat="1" applyFont="1" applyBorder="1" applyAlignment="1">
      <alignment horizontal="distributed" vertical="center" wrapText="1"/>
    </xf>
    <xf numFmtId="185" fontId="31" fillId="0" borderId="20" xfId="0" applyNumberFormat="1" applyFont="1" applyBorder="1" applyAlignment="1">
      <alignment horizontal="distributed" vertical="center" wrapText="1"/>
    </xf>
    <xf numFmtId="185" fontId="31" fillId="0" borderId="26" xfId="0" applyNumberFormat="1" applyFont="1" applyFill="1" applyBorder="1" applyAlignment="1" applyProtection="1">
      <alignment horizontal="center" vertical="center"/>
      <protection locked="0"/>
    </xf>
    <xf numFmtId="190" fontId="35" fillId="7" borderId="2" xfId="0" applyNumberFormat="1" applyFont="1" applyFill="1" applyBorder="1" applyAlignment="1" applyProtection="1">
      <alignment horizontal="right" vertical="center" shrinkToFit="1"/>
      <protection locked="0"/>
    </xf>
    <xf numFmtId="185" fontId="31" fillId="0" borderId="51" xfId="0" applyNumberFormat="1" applyFont="1" applyFill="1" applyBorder="1" applyAlignment="1" applyProtection="1">
      <alignment horizontal="center" vertical="center"/>
      <protection locked="0"/>
    </xf>
    <xf numFmtId="185" fontId="35" fillId="7" borderId="4" xfId="0" applyNumberFormat="1" applyFont="1" applyFill="1" applyBorder="1" applyAlignment="1" applyProtection="1">
      <alignment horizontal="center" vertical="center"/>
      <protection locked="0"/>
    </xf>
    <xf numFmtId="185" fontId="35" fillId="7" borderId="3" xfId="0" applyNumberFormat="1" applyFont="1" applyFill="1" applyBorder="1" applyAlignment="1" applyProtection="1">
      <alignment horizontal="center" vertical="center"/>
      <protection locked="0"/>
    </xf>
    <xf numFmtId="185" fontId="35" fillId="7" borderId="1" xfId="0" applyNumberFormat="1" applyFont="1" applyFill="1" applyBorder="1" applyAlignment="1" applyProtection="1">
      <alignment horizontal="center" vertical="center"/>
      <protection locked="0"/>
    </xf>
    <xf numFmtId="185" fontId="39" fillId="0" borderId="78" xfId="0" applyNumberFormat="1" applyFont="1" applyBorder="1" applyAlignment="1">
      <alignment horizontal="center" vertical="center"/>
    </xf>
    <xf numFmtId="185" fontId="39" fillId="0" borderId="56" xfId="0" applyNumberFormat="1" applyFont="1" applyBorder="1" applyAlignment="1">
      <alignment horizontal="center" vertical="center"/>
    </xf>
    <xf numFmtId="185" fontId="39" fillId="0" borderId="57" xfId="0" applyNumberFormat="1" applyFont="1" applyBorder="1" applyAlignment="1">
      <alignment horizontal="center" vertical="center"/>
    </xf>
    <xf numFmtId="185" fontId="39" fillId="0" borderId="79" xfId="0" applyNumberFormat="1" applyFont="1" applyBorder="1" applyAlignment="1">
      <alignment horizontal="center" vertical="center"/>
    </xf>
    <xf numFmtId="185" fontId="39" fillId="0" borderId="55" xfId="0" applyNumberFormat="1" applyFont="1" applyBorder="1" applyAlignment="1">
      <alignment horizontal="center" vertical="center"/>
    </xf>
    <xf numFmtId="185" fontId="39" fillId="0" borderId="50" xfId="0" applyNumberFormat="1" applyFont="1" applyBorder="1" applyAlignment="1">
      <alignment horizontal="center" vertical="center"/>
    </xf>
    <xf numFmtId="185" fontId="31" fillId="0" borderId="15" xfId="0" applyNumberFormat="1" applyFont="1" applyFill="1" applyBorder="1" applyAlignment="1" applyProtection="1">
      <alignment horizontal="center" vertical="center"/>
      <protection locked="0"/>
    </xf>
    <xf numFmtId="185" fontId="31" fillId="0" borderId="13" xfId="0" applyNumberFormat="1" applyFont="1" applyFill="1" applyBorder="1" applyAlignment="1" applyProtection="1">
      <alignment horizontal="center" vertical="center"/>
      <protection locked="0"/>
    </xf>
    <xf numFmtId="185" fontId="31" fillId="0" borderId="15" xfId="0" applyNumberFormat="1" applyFont="1" applyFill="1" applyBorder="1" applyAlignment="1" applyProtection="1">
      <alignment horizontal="center" vertical="center" shrinkToFit="1"/>
      <protection locked="0"/>
    </xf>
    <xf numFmtId="185" fontId="31" fillId="0" borderId="14" xfId="0" applyNumberFormat="1" applyFont="1" applyFill="1" applyBorder="1" applyAlignment="1" applyProtection="1">
      <alignment horizontal="center" vertical="center" shrinkToFit="1"/>
      <protection locked="0"/>
    </xf>
    <xf numFmtId="185" fontId="31" fillId="0" borderId="14" xfId="0" applyNumberFormat="1" applyFont="1" applyFill="1" applyBorder="1" applyAlignment="1" applyProtection="1">
      <alignment horizontal="center" vertical="center"/>
      <protection locked="0"/>
    </xf>
    <xf numFmtId="190" fontId="31" fillId="7" borderId="15" xfId="0" applyNumberFormat="1" applyFont="1" applyFill="1" applyBorder="1" applyAlignment="1" applyProtection="1">
      <alignment horizontal="right" vertical="center" shrinkToFit="1"/>
      <protection locked="0"/>
    </xf>
    <xf numFmtId="190" fontId="31" fillId="7" borderId="13" xfId="0" applyNumberFormat="1" applyFont="1" applyFill="1" applyBorder="1" applyAlignment="1" applyProtection="1">
      <alignment horizontal="right" vertical="center" shrinkToFit="1"/>
      <protection locked="0"/>
    </xf>
    <xf numFmtId="190" fontId="31" fillId="7" borderId="14" xfId="0" applyNumberFormat="1" applyFont="1" applyFill="1" applyBorder="1" applyAlignment="1" applyProtection="1">
      <alignment horizontal="right" vertical="center" shrinkToFit="1"/>
      <protection locked="0"/>
    </xf>
    <xf numFmtId="182" fontId="35" fillId="7" borderId="15" xfId="0" applyNumberFormat="1" applyFont="1" applyFill="1" applyBorder="1" applyAlignment="1" applyProtection="1">
      <alignment horizontal="center" vertical="center" shrinkToFit="1"/>
      <protection locked="0"/>
    </xf>
    <xf numFmtId="182" fontId="35" fillId="7" borderId="14" xfId="0" applyNumberFormat="1" applyFont="1" applyFill="1" applyBorder="1" applyAlignment="1" applyProtection="1">
      <alignment horizontal="center" vertical="center" shrinkToFit="1"/>
      <protection locked="0"/>
    </xf>
    <xf numFmtId="185" fontId="31" fillId="7" borderId="15" xfId="0" applyNumberFormat="1" applyFont="1" applyFill="1" applyBorder="1" applyAlignment="1" applyProtection="1">
      <alignment horizontal="center" vertical="center"/>
      <protection locked="0"/>
    </xf>
    <xf numFmtId="185" fontId="31" fillId="7" borderId="14" xfId="0" applyNumberFormat="1" applyFont="1" applyFill="1" applyBorder="1" applyAlignment="1" applyProtection="1">
      <alignment horizontal="center" vertical="center"/>
      <protection locked="0"/>
    </xf>
    <xf numFmtId="185" fontId="31" fillId="7" borderId="13" xfId="0" applyNumberFormat="1" applyFont="1" applyFill="1" applyBorder="1" applyAlignment="1" applyProtection="1">
      <alignment horizontal="center" vertical="center"/>
      <protection locked="0"/>
    </xf>
    <xf numFmtId="0" fontId="60" fillId="0" borderId="35" xfId="2" applyFont="1" applyBorder="1" applyAlignment="1">
      <alignment horizontal="center" vertical="center"/>
    </xf>
    <xf numFmtId="0" fontId="5" fillId="0" borderId="0" xfId="2" applyFont="1" applyAlignment="1">
      <alignment horizontal="left" vertical="top" wrapText="1"/>
    </xf>
    <xf numFmtId="0" fontId="5" fillId="0" borderId="0" xfId="2" applyFont="1" applyAlignment="1">
      <alignment horizontal="left" vertical="top" wrapText="1" shrinkToFit="1"/>
    </xf>
    <xf numFmtId="178" fontId="4" fillId="0" borderId="43" xfId="1" applyNumberFormat="1" applyFont="1" applyFill="1" applyBorder="1" applyAlignment="1">
      <alignment horizontal="center" vertical="center"/>
    </xf>
    <xf numFmtId="178" fontId="4" fillId="0" borderId="36" xfId="1" applyNumberFormat="1" applyFont="1" applyFill="1" applyBorder="1" applyAlignment="1">
      <alignment horizontal="center" vertical="center"/>
    </xf>
    <xf numFmtId="178" fontId="4" fillId="0" borderId="45" xfId="1" applyNumberFormat="1" applyFont="1" applyFill="1" applyBorder="1" applyAlignment="1">
      <alignment horizontal="center" vertical="center"/>
    </xf>
    <xf numFmtId="0" fontId="4" fillId="7" borderId="43" xfId="2" applyFont="1" applyFill="1" applyBorder="1" applyAlignment="1">
      <alignment horizontal="center" vertical="center"/>
    </xf>
    <xf numFmtId="0" fontId="4" fillId="7" borderId="36" xfId="2" applyFont="1" applyFill="1" applyBorder="1" applyAlignment="1">
      <alignment horizontal="center" vertical="center"/>
    </xf>
    <xf numFmtId="0" fontId="4" fillId="7" borderId="45" xfId="2" applyFont="1" applyFill="1" applyBorder="1" applyAlignment="1">
      <alignment horizontal="center" vertical="center"/>
    </xf>
    <xf numFmtId="0" fontId="4" fillId="0" borderId="43" xfId="2" applyFont="1" applyFill="1" applyBorder="1" applyAlignment="1">
      <alignment horizontal="center" vertical="center" shrinkToFit="1"/>
    </xf>
    <xf numFmtId="0" fontId="4" fillId="0" borderId="36" xfId="2" applyFont="1" applyFill="1" applyBorder="1" applyAlignment="1">
      <alignment horizontal="center" vertical="center" shrinkToFit="1"/>
    </xf>
    <xf numFmtId="0" fontId="4" fillId="0" borderId="47" xfId="2" applyFont="1" applyFill="1" applyBorder="1" applyAlignment="1">
      <alignment horizontal="center" vertical="center" shrinkToFit="1"/>
    </xf>
    <xf numFmtId="0" fontId="4" fillId="2" borderId="52" xfId="2" applyFont="1" applyFill="1" applyBorder="1" applyAlignment="1">
      <alignment horizontal="center" vertical="center"/>
    </xf>
    <xf numFmtId="0" fontId="4" fillId="2" borderId="27" xfId="2" applyFont="1" applyFill="1" applyBorder="1" applyAlignment="1">
      <alignment horizontal="center" vertical="center"/>
    </xf>
    <xf numFmtId="0" fontId="4" fillId="2" borderId="51" xfId="2" applyFont="1" applyFill="1" applyBorder="1" applyAlignment="1">
      <alignment horizontal="center" vertical="center"/>
    </xf>
    <xf numFmtId="0" fontId="8" fillId="3" borderId="34" xfId="2" applyFont="1" applyFill="1" applyBorder="1" applyAlignment="1">
      <alignment vertical="center" textRotation="255"/>
    </xf>
    <xf numFmtId="0" fontId="8" fillId="3" borderId="21" xfId="2" applyFont="1" applyFill="1" applyBorder="1" applyAlignment="1">
      <alignment vertical="center" textRotation="255"/>
    </xf>
    <xf numFmtId="0" fontId="8" fillId="3" borderId="11" xfId="2" applyFont="1" applyFill="1" applyBorder="1" applyAlignment="1">
      <alignment vertical="center" textRotation="255"/>
    </xf>
    <xf numFmtId="0" fontId="4" fillId="3" borderId="30" xfId="2" applyFont="1" applyFill="1" applyBorder="1" applyAlignment="1">
      <alignment horizontal="center" vertical="center"/>
    </xf>
    <xf numFmtId="0" fontId="4" fillId="3" borderId="17" xfId="2" applyFont="1" applyFill="1" applyBorder="1" applyAlignment="1">
      <alignment horizontal="center" vertical="center"/>
    </xf>
    <xf numFmtId="0" fontId="4" fillId="4" borderId="46" xfId="2" applyFont="1" applyFill="1" applyBorder="1" applyAlignment="1">
      <alignment horizontal="center" vertical="center"/>
    </xf>
    <xf numFmtId="0" fontId="4" fillId="4" borderId="36" xfId="2" applyFont="1" applyFill="1" applyBorder="1" applyAlignment="1">
      <alignment horizontal="center" vertical="center"/>
    </xf>
    <xf numFmtId="177" fontId="4" fillId="7" borderId="43" xfId="2" applyNumberFormat="1" applyFont="1" applyFill="1" applyBorder="1" applyAlignment="1">
      <alignment horizontal="right" vertical="center"/>
    </xf>
    <xf numFmtId="177" fontId="4" fillId="7" borderId="36" xfId="2" applyNumberFormat="1" applyFont="1" applyFill="1" applyBorder="1" applyAlignment="1">
      <alignment horizontal="right" vertical="center"/>
    </xf>
    <xf numFmtId="177" fontId="4" fillId="7" borderId="47" xfId="2" applyNumberFormat="1" applyFont="1" applyFill="1" applyBorder="1" applyAlignment="1">
      <alignment horizontal="right" vertical="center"/>
    </xf>
    <xf numFmtId="0" fontId="4" fillId="3" borderId="46" xfId="2" applyFont="1" applyFill="1" applyBorder="1" applyAlignment="1">
      <alignment horizontal="center" vertical="center"/>
    </xf>
    <xf numFmtId="0" fontId="4" fillId="3" borderId="36" xfId="2" applyFont="1" applyFill="1" applyBorder="1" applyAlignment="1">
      <alignment horizontal="center" vertical="center"/>
    </xf>
    <xf numFmtId="0" fontId="4" fillId="3" borderId="47" xfId="2" applyFont="1" applyFill="1" applyBorder="1" applyAlignment="1">
      <alignment horizontal="center" vertical="center"/>
    </xf>
    <xf numFmtId="0" fontId="4" fillId="3" borderId="43" xfId="2" applyFont="1" applyFill="1" applyBorder="1" applyAlignment="1">
      <alignment horizontal="center" vertical="center" shrinkToFit="1"/>
    </xf>
    <xf numFmtId="0" fontId="4" fillId="3" borderId="36" xfId="2" applyFont="1" applyFill="1" applyBorder="1" applyAlignment="1">
      <alignment horizontal="center" vertical="center" shrinkToFit="1"/>
    </xf>
    <xf numFmtId="0" fontId="4" fillId="3" borderId="47" xfId="2" applyFont="1" applyFill="1" applyBorder="1" applyAlignment="1">
      <alignment horizontal="center" vertical="center" shrinkToFit="1"/>
    </xf>
    <xf numFmtId="177" fontId="4" fillId="7" borderId="15" xfId="2" applyNumberFormat="1" applyFont="1" applyFill="1" applyBorder="1" applyAlignment="1">
      <alignment horizontal="right" vertical="center"/>
    </xf>
    <xf numFmtId="177" fontId="4" fillId="7" borderId="14" xfId="2" applyNumberFormat="1" applyFont="1" applyFill="1" applyBorder="1" applyAlignment="1">
      <alignment horizontal="right" vertical="center"/>
    </xf>
    <xf numFmtId="177" fontId="4" fillId="7" borderId="13" xfId="2" applyNumberFormat="1" applyFont="1" applyFill="1" applyBorder="1" applyAlignment="1">
      <alignment horizontal="right" vertical="center"/>
    </xf>
    <xf numFmtId="0" fontId="8" fillId="3" borderId="34" xfId="2" applyFont="1" applyFill="1" applyBorder="1" applyAlignment="1">
      <alignment vertical="center" textRotation="255" wrapText="1"/>
    </xf>
    <xf numFmtId="0" fontId="8" fillId="3" borderId="21" xfId="2" applyFont="1" applyFill="1" applyBorder="1" applyAlignment="1">
      <alignment vertical="center" textRotation="255" wrapText="1"/>
    </xf>
    <xf numFmtId="0" fontId="8" fillId="3" borderId="11" xfId="2" applyFont="1" applyFill="1" applyBorder="1" applyAlignment="1">
      <alignment vertical="center" textRotation="255" wrapText="1"/>
    </xf>
    <xf numFmtId="176" fontId="4" fillId="0" borderId="28" xfId="2" applyNumberFormat="1" applyFont="1" applyFill="1" applyBorder="1" applyAlignment="1">
      <alignment vertical="center"/>
    </xf>
    <xf numFmtId="176" fontId="4" fillId="0" borderId="27" xfId="2" applyNumberFormat="1" applyFont="1" applyFill="1" applyBorder="1" applyAlignment="1">
      <alignment vertical="center"/>
    </xf>
    <xf numFmtId="176" fontId="4" fillId="0" borderId="26" xfId="2" applyNumberFormat="1" applyFont="1" applyFill="1" applyBorder="1" applyAlignment="1">
      <alignment vertical="center"/>
    </xf>
    <xf numFmtId="176" fontId="4" fillId="0" borderId="3" xfId="2" applyNumberFormat="1" applyFont="1" applyFill="1" applyBorder="1" applyAlignment="1">
      <alignment vertical="center"/>
    </xf>
    <xf numFmtId="176" fontId="4" fillId="0" borderId="2" xfId="2" applyNumberFormat="1" applyFont="1" applyFill="1" applyBorder="1" applyAlignment="1">
      <alignment vertical="center"/>
    </xf>
    <xf numFmtId="176" fontId="4" fillId="0" borderId="4" xfId="2" applyNumberFormat="1" applyFont="1" applyFill="1" applyBorder="1" applyAlignment="1">
      <alignment vertical="center"/>
    </xf>
    <xf numFmtId="0" fontId="40" fillId="4" borderId="46" xfId="2" applyFont="1" applyFill="1" applyBorder="1" applyAlignment="1">
      <alignment horizontal="right" vertical="center"/>
    </xf>
    <xf numFmtId="0" fontId="40" fillId="4" borderId="36" xfId="2" applyFont="1" applyFill="1" applyBorder="1" applyAlignment="1">
      <alignment horizontal="right" vertical="center"/>
    </xf>
    <xf numFmtId="0" fontId="4" fillId="4" borderId="42" xfId="2" applyFont="1" applyFill="1" applyBorder="1" applyAlignment="1">
      <alignment horizontal="center" vertical="center" shrinkToFit="1"/>
    </xf>
    <xf numFmtId="0" fontId="4" fillId="4" borderId="44" xfId="2" applyFont="1" applyFill="1" applyBorder="1" applyAlignment="1">
      <alignment horizontal="center" vertical="center" shrinkToFit="1"/>
    </xf>
    <xf numFmtId="0" fontId="4" fillId="0" borderId="46" xfId="2" applyFont="1" applyFill="1" applyBorder="1" applyAlignment="1">
      <alignment horizontal="center" vertical="center"/>
    </xf>
    <xf numFmtId="0" fontId="4" fillId="0" borderId="36" xfId="2" applyFont="1" applyFill="1" applyBorder="1" applyAlignment="1">
      <alignment horizontal="center" vertical="center"/>
    </xf>
    <xf numFmtId="0" fontId="4" fillId="0" borderId="45" xfId="2" applyFont="1" applyFill="1" applyBorder="1" applyAlignment="1">
      <alignment horizontal="center" vertical="center"/>
    </xf>
    <xf numFmtId="176" fontId="4" fillId="0" borderId="15" xfId="2" applyNumberFormat="1" applyFont="1" applyFill="1" applyBorder="1" applyAlignment="1">
      <alignment vertical="center"/>
    </xf>
    <xf numFmtId="176" fontId="4" fillId="0" borderId="14" xfId="2" applyNumberFormat="1" applyFont="1" applyFill="1" applyBorder="1" applyAlignment="1">
      <alignment vertical="center"/>
    </xf>
    <xf numFmtId="176" fontId="4" fillId="0" borderId="13" xfId="2" applyNumberFormat="1" applyFont="1" applyFill="1" applyBorder="1" applyAlignment="1">
      <alignment vertical="center"/>
    </xf>
    <xf numFmtId="0" fontId="4" fillId="3" borderId="32" xfId="2" applyFont="1" applyFill="1" applyBorder="1" applyAlignment="1">
      <alignment horizontal="center" vertical="center" wrapText="1"/>
    </xf>
    <xf numFmtId="0" fontId="4" fillId="3" borderId="19" xfId="2" applyFont="1" applyFill="1" applyBorder="1" applyAlignment="1">
      <alignment horizontal="center" vertical="center" wrapText="1"/>
    </xf>
    <xf numFmtId="0" fontId="4" fillId="3" borderId="32" xfId="2" applyFont="1" applyFill="1" applyBorder="1" applyAlignment="1">
      <alignment horizontal="center" vertical="center"/>
    </xf>
    <xf numFmtId="0" fontId="4" fillId="3" borderId="15" xfId="2" applyFont="1" applyFill="1" applyBorder="1" applyAlignment="1">
      <alignment horizontal="center" vertical="center"/>
    </xf>
    <xf numFmtId="0" fontId="4" fillId="3" borderId="29" xfId="2" applyFont="1" applyFill="1" applyBorder="1" applyAlignment="1">
      <alignment horizontal="center" vertical="center"/>
    </xf>
    <xf numFmtId="0" fontId="4" fillId="3" borderId="26" xfId="2" applyFont="1" applyFill="1" applyBorder="1" applyAlignment="1">
      <alignment horizontal="center" vertical="center" wrapText="1"/>
    </xf>
    <xf numFmtId="0" fontId="4" fillId="3" borderId="13" xfId="2" applyFont="1" applyFill="1" applyBorder="1" applyAlignment="1">
      <alignment horizontal="center" vertical="center" wrapText="1"/>
    </xf>
    <xf numFmtId="177" fontId="4" fillId="7" borderId="4" xfId="2" applyNumberFormat="1" applyFont="1" applyFill="1" applyBorder="1" applyAlignment="1">
      <alignment horizontal="right" vertical="center"/>
    </xf>
    <xf numFmtId="177" fontId="4" fillId="7" borderId="3" xfId="2" applyNumberFormat="1" applyFont="1" applyFill="1" applyBorder="1" applyAlignment="1">
      <alignment horizontal="right" vertical="center"/>
    </xf>
    <xf numFmtId="177" fontId="4" fillId="7" borderId="2" xfId="2" applyNumberFormat="1" applyFont="1" applyFill="1" applyBorder="1" applyAlignment="1">
      <alignment horizontal="right" vertical="center"/>
    </xf>
    <xf numFmtId="0" fontId="11" fillId="0" borderId="36" xfId="2" applyFont="1" applyFill="1" applyBorder="1" applyAlignment="1">
      <alignment horizontal="left" vertical="center"/>
    </xf>
    <xf numFmtId="0" fontId="10" fillId="0" borderId="36" xfId="2" applyFont="1" applyFill="1" applyBorder="1" applyAlignment="1">
      <alignment horizontal="left" vertical="center"/>
    </xf>
    <xf numFmtId="0" fontId="10" fillId="0" borderId="45" xfId="2" applyFont="1" applyFill="1" applyBorder="1" applyAlignment="1">
      <alignment horizontal="left" vertical="center"/>
    </xf>
    <xf numFmtId="0" fontId="4" fillId="0" borderId="39" xfId="2" applyFont="1" applyFill="1" applyBorder="1" applyAlignment="1">
      <alignment horizontal="center" vertical="center"/>
    </xf>
    <xf numFmtId="0" fontId="4" fillId="0" borderId="38" xfId="2" applyFont="1" applyFill="1" applyBorder="1" applyAlignment="1">
      <alignment horizontal="center" vertical="center"/>
    </xf>
    <xf numFmtId="0" fontId="4" fillId="0" borderId="40" xfId="2" applyFont="1" applyFill="1" applyBorder="1" applyAlignment="1">
      <alignment horizontal="center" vertical="center"/>
    </xf>
    <xf numFmtId="176" fontId="4" fillId="0" borderId="25" xfId="2" applyNumberFormat="1" applyFont="1" applyFill="1" applyBorder="1" applyAlignment="1">
      <alignment vertical="center"/>
    </xf>
    <xf numFmtId="176" fontId="4" fillId="0" borderId="24" xfId="2" applyNumberFormat="1" applyFont="1" applyFill="1" applyBorder="1" applyAlignment="1">
      <alignment vertical="center"/>
    </xf>
    <xf numFmtId="176" fontId="4" fillId="0" borderId="23" xfId="2" applyNumberFormat="1" applyFont="1" applyFill="1" applyBorder="1" applyAlignment="1">
      <alignment vertical="center"/>
    </xf>
    <xf numFmtId="176" fontId="4" fillId="0" borderId="0" xfId="2" applyNumberFormat="1" applyFont="1" applyFill="1" applyBorder="1" applyAlignment="1">
      <alignment vertical="center"/>
    </xf>
    <xf numFmtId="0" fontId="4" fillId="0" borderId="53" xfId="2" applyFont="1" applyFill="1" applyBorder="1" applyAlignment="1">
      <alignment horizontal="center" vertical="center"/>
    </xf>
    <xf numFmtId="0" fontId="4" fillId="0" borderId="43" xfId="2" applyFont="1" applyFill="1" applyBorder="1" applyAlignment="1">
      <alignment horizontal="center" vertical="center"/>
    </xf>
    <xf numFmtId="176" fontId="4" fillId="0" borderId="43" xfId="2" applyNumberFormat="1" applyFont="1" applyFill="1" applyBorder="1" applyAlignment="1">
      <alignment horizontal="center" vertical="center"/>
    </xf>
    <xf numFmtId="176" fontId="4" fillId="0" borderId="36" xfId="2" applyNumberFormat="1" applyFont="1" applyFill="1" applyBorder="1" applyAlignment="1">
      <alignment horizontal="center" vertical="center"/>
    </xf>
    <xf numFmtId="176" fontId="4" fillId="0" borderId="45" xfId="2" applyNumberFormat="1" applyFont="1" applyFill="1" applyBorder="1" applyAlignment="1">
      <alignment horizontal="center" vertical="center"/>
    </xf>
    <xf numFmtId="0" fontId="4" fillId="3" borderId="46" xfId="2" applyFont="1" applyFill="1" applyBorder="1" applyAlignment="1">
      <alignment horizontal="center" vertical="center" shrinkToFit="1"/>
    </xf>
    <xf numFmtId="0" fontId="4" fillId="3" borderId="26" xfId="2" applyFont="1" applyFill="1" applyBorder="1" applyAlignment="1">
      <alignment horizontal="center" vertical="center"/>
    </xf>
    <xf numFmtId="0" fontId="4" fillId="3" borderId="28" xfId="2" applyFont="1" applyFill="1" applyBorder="1" applyAlignment="1">
      <alignment horizontal="center" vertical="center"/>
    </xf>
    <xf numFmtId="0" fontId="4" fillId="3" borderId="22" xfId="2" applyFont="1" applyFill="1" applyBorder="1" applyAlignment="1">
      <alignment horizontal="center" vertical="center"/>
    </xf>
    <xf numFmtId="0" fontId="4" fillId="3" borderId="12" xfId="2" applyFont="1" applyFill="1" applyBorder="1" applyAlignment="1">
      <alignment horizontal="center" vertical="center"/>
    </xf>
    <xf numFmtId="0" fontId="4" fillId="0" borderId="53" xfId="3" applyFont="1" applyFill="1" applyBorder="1" applyAlignment="1">
      <alignment horizontal="center" vertical="center"/>
    </xf>
    <xf numFmtId="0" fontId="4" fillId="0" borderId="39" xfId="3" applyFont="1" applyFill="1" applyBorder="1" applyAlignment="1">
      <alignment horizontal="center" vertical="center"/>
    </xf>
    <xf numFmtId="0" fontId="4" fillId="0" borderId="38" xfId="3" applyFont="1" applyFill="1" applyBorder="1" applyAlignment="1">
      <alignment horizontal="center" vertical="center"/>
    </xf>
    <xf numFmtId="0" fontId="4" fillId="0" borderId="40" xfId="3" applyFont="1" applyFill="1" applyBorder="1" applyAlignment="1">
      <alignment horizontal="center" vertical="center"/>
    </xf>
    <xf numFmtId="0" fontId="8" fillId="0" borderId="34" xfId="3" applyFont="1" applyBorder="1" applyAlignment="1">
      <alignment vertical="center" textRotation="255" wrapText="1"/>
    </xf>
    <xf numFmtId="0" fontId="8" fillId="0" borderId="21" xfId="3" applyFont="1" applyBorder="1" applyAlignment="1">
      <alignment vertical="center" textRotation="255" wrapText="1"/>
    </xf>
    <xf numFmtId="0" fontId="8" fillId="0" borderId="11" xfId="3" applyFont="1" applyBorder="1" applyAlignment="1">
      <alignment vertical="center" textRotation="255" wrapText="1"/>
    </xf>
    <xf numFmtId="182" fontId="4" fillId="7" borderId="27" xfId="3" applyNumberFormat="1" applyFont="1" applyFill="1" applyBorder="1" applyAlignment="1">
      <alignment vertical="center"/>
    </xf>
    <xf numFmtId="182" fontId="4" fillId="7" borderId="26" xfId="3" applyNumberFormat="1" applyFont="1" applyFill="1" applyBorder="1" applyAlignment="1">
      <alignment vertical="center"/>
    </xf>
    <xf numFmtId="176" fontId="4" fillId="7" borderId="28" xfId="3" applyNumberFormat="1" applyFont="1" applyFill="1" applyBorder="1" applyAlignment="1">
      <alignment vertical="center"/>
    </xf>
    <xf numFmtId="176" fontId="4" fillId="7" borderId="27" xfId="3" applyNumberFormat="1" applyFont="1" applyFill="1" applyBorder="1" applyAlignment="1">
      <alignment vertical="center"/>
    </xf>
    <xf numFmtId="176" fontId="4" fillId="7" borderId="26" xfId="3" applyNumberFormat="1" applyFont="1" applyFill="1" applyBorder="1" applyAlignment="1">
      <alignment vertical="center"/>
    </xf>
    <xf numFmtId="182" fontId="4" fillId="7" borderId="14" xfId="3" applyNumberFormat="1" applyFont="1" applyFill="1" applyBorder="1" applyAlignment="1">
      <alignment vertical="center"/>
    </xf>
    <xf numFmtId="182" fontId="4" fillId="7" borderId="13" xfId="3" applyNumberFormat="1" applyFont="1" applyFill="1" applyBorder="1" applyAlignment="1">
      <alignment vertical="center"/>
    </xf>
    <xf numFmtId="176" fontId="4" fillId="7" borderId="15" xfId="3" applyNumberFormat="1" applyFont="1" applyFill="1" applyBorder="1" applyAlignment="1">
      <alignment vertical="center"/>
    </xf>
    <xf numFmtId="176" fontId="4" fillId="7" borderId="14" xfId="3" applyNumberFormat="1" applyFont="1" applyFill="1" applyBorder="1" applyAlignment="1">
      <alignment vertical="center"/>
    </xf>
    <xf numFmtId="176" fontId="4" fillId="7" borderId="13" xfId="3" applyNumberFormat="1" applyFont="1" applyFill="1" applyBorder="1" applyAlignment="1">
      <alignment vertical="center"/>
    </xf>
    <xf numFmtId="182" fontId="4" fillId="7" borderId="3" xfId="3" applyNumberFormat="1" applyFont="1" applyFill="1" applyBorder="1" applyAlignment="1">
      <alignment vertical="center"/>
    </xf>
    <xf numFmtId="182" fontId="4" fillId="7" borderId="2" xfId="3" applyNumberFormat="1" applyFont="1" applyFill="1" applyBorder="1" applyAlignment="1">
      <alignment vertical="center"/>
    </xf>
    <xf numFmtId="176" fontId="4" fillId="7" borderId="4" xfId="3" applyNumberFormat="1" applyFont="1" applyFill="1" applyBorder="1" applyAlignment="1">
      <alignment vertical="center"/>
    </xf>
    <xf numFmtId="176" fontId="4" fillId="7" borderId="3" xfId="3" applyNumberFormat="1" applyFont="1" applyFill="1" applyBorder="1" applyAlignment="1">
      <alignment vertical="center"/>
    </xf>
    <xf numFmtId="176" fontId="4" fillId="7" borderId="2" xfId="3" applyNumberFormat="1" applyFont="1" applyFill="1" applyBorder="1" applyAlignment="1">
      <alignment vertical="center"/>
    </xf>
    <xf numFmtId="176" fontId="4" fillId="11" borderId="36" xfId="3" applyNumberFormat="1" applyFont="1" applyFill="1" applyBorder="1" applyAlignment="1">
      <alignment vertical="center"/>
    </xf>
    <xf numFmtId="176" fontId="4" fillId="11" borderId="47" xfId="3" applyNumberFormat="1" applyFont="1" applyFill="1" applyBorder="1" applyAlignment="1">
      <alignment vertical="center"/>
    </xf>
    <xf numFmtId="176" fontId="4" fillId="11" borderId="43" xfId="3" applyNumberFormat="1" applyFont="1" applyFill="1" applyBorder="1" applyAlignment="1">
      <alignment vertical="center"/>
    </xf>
    <xf numFmtId="0" fontId="4" fillId="0" borderId="46" xfId="3" applyFont="1" applyFill="1" applyBorder="1" applyAlignment="1">
      <alignment horizontal="center" vertical="center"/>
    </xf>
    <xf numFmtId="0" fontId="4" fillId="0" borderId="36" xfId="3" applyFont="1" applyFill="1" applyBorder="1" applyAlignment="1">
      <alignment horizontal="center" vertical="center"/>
    </xf>
    <xf numFmtId="0" fontId="4" fillId="0" borderId="74" xfId="3" applyFont="1" applyFill="1" applyBorder="1" applyAlignment="1">
      <alignment horizontal="center" vertical="center"/>
    </xf>
    <xf numFmtId="0" fontId="4" fillId="11" borderId="68" xfId="3" applyFont="1" applyFill="1" applyBorder="1" applyAlignment="1">
      <alignment horizontal="center" vertical="center"/>
    </xf>
    <xf numFmtId="0" fontId="4" fillId="11" borderId="69" xfId="3" applyFont="1" applyFill="1" applyBorder="1" applyAlignment="1">
      <alignment horizontal="center" vertical="center"/>
    </xf>
    <xf numFmtId="0" fontId="4" fillId="11" borderId="70" xfId="3" applyFont="1" applyFill="1" applyBorder="1" applyAlignment="1">
      <alignment horizontal="center" vertical="center"/>
    </xf>
    <xf numFmtId="0" fontId="10" fillId="0" borderId="75" xfId="3" applyFont="1" applyFill="1" applyBorder="1" applyAlignment="1">
      <alignment horizontal="left" vertical="center"/>
    </xf>
    <xf numFmtId="0" fontId="10" fillId="0" borderId="36" xfId="3" applyFont="1" applyFill="1" applyBorder="1" applyAlignment="1">
      <alignment horizontal="left" vertical="center"/>
    </xf>
    <xf numFmtId="0" fontId="10" fillId="0" borderId="47" xfId="3" applyFont="1" applyFill="1" applyBorder="1" applyAlignment="1">
      <alignment horizontal="left" vertical="center"/>
    </xf>
    <xf numFmtId="0" fontId="4" fillId="4" borderId="30" xfId="3" applyFont="1" applyFill="1" applyBorder="1" applyAlignment="1">
      <alignment horizontal="center" vertical="center"/>
    </xf>
    <xf numFmtId="0" fontId="4" fillId="4" borderId="32" xfId="3" applyFont="1" applyFill="1" applyBorder="1" applyAlignment="1">
      <alignment horizontal="center" vertical="center"/>
    </xf>
    <xf numFmtId="0" fontId="4" fillId="4" borderId="29" xfId="3" applyFont="1" applyFill="1" applyBorder="1" applyAlignment="1">
      <alignment horizontal="center" vertical="center"/>
    </xf>
    <xf numFmtId="0" fontId="4" fillId="4" borderId="26" xfId="3" applyFont="1" applyFill="1" applyBorder="1" applyAlignment="1">
      <alignment horizontal="center" vertical="center"/>
    </xf>
    <xf numFmtId="0" fontId="4" fillId="10" borderId="52" xfId="3" applyFont="1" applyFill="1" applyBorder="1" applyAlignment="1">
      <alignment horizontal="center" vertical="center"/>
    </xf>
    <xf numFmtId="0" fontId="4" fillId="10" borderId="27" xfId="3" applyFont="1" applyFill="1" applyBorder="1" applyAlignment="1">
      <alignment horizontal="center" vertical="center"/>
    </xf>
    <xf numFmtId="0" fontId="4" fillId="10" borderId="51" xfId="3" applyFont="1" applyFill="1" applyBorder="1" applyAlignment="1">
      <alignment horizontal="center" vertical="center"/>
    </xf>
    <xf numFmtId="0" fontId="4" fillId="4" borderId="26" xfId="3" applyFont="1" applyFill="1" applyBorder="1" applyAlignment="1">
      <alignment horizontal="center" vertical="center" wrapText="1"/>
    </xf>
    <xf numFmtId="0" fontId="4" fillId="4" borderId="32" xfId="3" applyFont="1" applyFill="1" applyBorder="1" applyAlignment="1">
      <alignment horizontal="center" vertical="center" wrapText="1"/>
    </xf>
    <xf numFmtId="0" fontId="4" fillId="4" borderId="13" xfId="3" applyFont="1" applyFill="1" applyBorder="1" applyAlignment="1">
      <alignment horizontal="center" vertical="center" wrapText="1"/>
    </xf>
    <xf numFmtId="0" fontId="4" fillId="4" borderId="19" xfId="3" applyFont="1" applyFill="1" applyBorder="1" applyAlignment="1">
      <alignment horizontal="center" vertical="center" wrapText="1"/>
    </xf>
    <xf numFmtId="0" fontId="8" fillId="0" borderId="34" xfId="3" applyFont="1" applyBorder="1" applyAlignment="1">
      <alignment vertical="center" textRotation="255"/>
    </xf>
    <xf numFmtId="0" fontId="8" fillId="0" borderId="21" xfId="3" applyFont="1" applyBorder="1" applyAlignment="1">
      <alignment vertical="center" textRotation="255"/>
    </xf>
    <xf numFmtId="0" fontId="8" fillId="0" borderId="11" xfId="3" applyFont="1" applyBorder="1" applyAlignment="1">
      <alignment vertical="center" textRotation="255"/>
    </xf>
    <xf numFmtId="0" fontId="4" fillId="4" borderId="15" xfId="3" applyFont="1" applyFill="1" applyBorder="1" applyAlignment="1">
      <alignment horizontal="center" vertical="center"/>
    </xf>
    <xf numFmtId="0" fontId="4" fillId="0" borderId="42" xfId="3" applyFont="1" applyFill="1" applyBorder="1" applyAlignment="1">
      <alignment horizontal="center" vertical="center" shrinkToFit="1"/>
    </xf>
    <xf numFmtId="0" fontId="4" fillId="0" borderId="44" xfId="3" applyFont="1" applyFill="1" applyBorder="1" applyAlignment="1">
      <alignment horizontal="center" vertical="center" shrinkToFit="1"/>
    </xf>
    <xf numFmtId="0" fontId="4" fillId="4" borderId="22" xfId="3" applyFont="1" applyFill="1" applyBorder="1" applyAlignment="1">
      <alignment horizontal="center" vertical="center"/>
    </xf>
    <xf numFmtId="0" fontId="4" fillId="4" borderId="12" xfId="3" applyFont="1" applyFill="1" applyBorder="1" applyAlignment="1">
      <alignment horizontal="center" vertical="center"/>
    </xf>
    <xf numFmtId="0" fontId="4" fillId="0" borderId="46" xfId="3" applyFont="1" applyFill="1" applyBorder="1" applyAlignment="1">
      <alignment horizontal="center" vertical="center" shrinkToFit="1"/>
    </xf>
    <xf numFmtId="0" fontId="4" fillId="0" borderId="36" xfId="3" applyFont="1" applyFill="1" applyBorder="1" applyAlignment="1">
      <alignment horizontal="center" vertical="center" shrinkToFit="1"/>
    </xf>
    <xf numFmtId="0" fontId="4" fillId="0" borderId="47" xfId="3" applyFont="1" applyFill="1" applyBorder="1" applyAlignment="1">
      <alignment horizontal="center" vertical="center" shrinkToFit="1"/>
    </xf>
    <xf numFmtId="0" fontId="4" fillId="0" borderId="43" xfId="3" applyFont="1" applyFill="1" applyBorder="1" applyAlignment="1">
      <alignment horizontal="center" vertical="center"/>
    </xf>
    <xf numFmtId="0" fontId="4" fillId="0" borderId="45" xfId="3" applyFont="1" applyFill="1" applyBorder="1" applyAlignment="1">
      <alignment horizontal="center" vertical="center"/>
    </xf>
    <xf numFmtId="0" fontId="4" fillId="0" borderId="43" xfId="3" applyFont="1" applyFill="1" applyBorder="1" applyAlignment="1">
      <alignment horizontal="center" vertical="center" shrinkToFit="1"/>
    </xf>
    <xf numFmtId="176" fontId="4" fillId="0" borderId="43" xfId="3" applyNumberFormat="1" applyFont="1" applyFill="1" applyBorder="1" applyAlignment="1">
      <alignment horizontal="center" vertical="center"/>
    </xf>
    <xf numFmtId="176" fontId="4" fillId="0" borderId="36" xfId="3" applyNumberFormat="1" applyFont="1" applyFill="1" applyBorder="1" applyAlignment="1">
      <alignment horizontal="center" vertical="center"/>
    </xf>
    <xf numFmtId="176" fontId="4" fillId="0" borderId="45" xfId="3" applyNumberFormat="1" applyFont="1" applyFill="1" applyBorder="1" applyAlignment="1">
      <alignment horizontal="center" vertical="center"/>
    </xf>
    <xf numFmtId="0" fontId="4" fillId="0" borderId="47" xfId="3" applyFont="1" applyFill="1" applyBorder="1" applyAlignment="1">
      <alignment horizontal="center" vertical="center"/>
    </xf>
    <xf numFmtId="188" fontId="4" fillId="0" borderId="43" xfId="3" applyNumberFormat="1" applyFont="1" applyFill="1" applyBorder="1" applyAlignment="1">
      <alignment horizontal="center" vertical="center" shrinkToFit="1"/>
    </xf>
    <xf numFmtId="188" fontId="4" fillId="0" borderId="36" xfId="3" applyNumberFormat="1" applyFont="1" applyFill="1" applyBorder="1" applyAlignment="1">
      <alignment horizontal="center" vertical="center" shrinkToFit="1"/>
    </xf>
    <xf numFmtId="188" fontId="4" fillId="0" borderId="47" xfId="3" applyNumberFormat="1" applyFont="1" applyFill="1" applyBorder="1" applyAlignment="1">
      <alignment horizontal="center" vertical="center" shrinkToFit="1"/>
    </xf>
    <xf numFmtId="178" fontId="4" fillId="0" borderId="43" xfId="7" applyNumberFormat="1" applyFont="1" applyFill="1" applyBorder="1" applyAlignment="1">
      <alignment horizontal="center" vertical="center"/>
    </xf>
    <xf numFmtId="178" fontId="4" fillId="0" borderId="36" xfId="7" applyNumberFormat="1" applyFont="1" applyFill="1" applyBorder="1" applyAlignment="1">
      <alignment horizontal="center" vertical="center"/>
    </xf>
    <xf numFmtId="178" fontId="4" fillId="0" borderId="45" xfId="7" applyNumberFormat="1" applyFont="1" applyFill="1" applyBorder="1" applyAlignment="1">
      <alignment horizontal="center" vertical="center"/>
    </xf>
    <xf numFmtId="0" fontId="13" fillId="0" borderId="0" xfId="3" applyFont="1" applyAlignment="1">
      <alignment horizontal="center" vertical="center"/>
    </xf>
    <xf numFmtId="0" fontId="8" fillId="0" borderId="46" xfId="3" applyFont="1" applyBorder="1" applyAlignment="1">
      <alignment horizontal="center" vertical="center"/>
    </xf>
    <xf numFmtId="0" fontId="8" fillId="0" borderId="36" xfId="3" applyFont="1" applyBorder="1" applyAlignment="1">
      <alignment horizontal="center" vertical="center"/>
    </xf>
    <xf numFmtId="0" fontId="8" fillId="0" borderId="47" xfId="3" applyFont="1" applyBorder="1" applyAlignment="1">
      <alignment horizontal="center" vertical="center"/>
    </xf>
    <xf numFmtId="0" fontId="8" fillId="0" borderId="0" xfId="0" applyFont="1" applyBorder="1" applyAlignment="1">
      <alignment horizontal="center" vertical="center" shrinkToFit="1"/>
    </xf>
    <xf numFmtId="0" fontId="8" fillId="7" borderId="46" xfId="0" applyFont="1" applyFill="1" applyBorder="1" applyAlignment="1" applyProtection="1">
      <alignment horizontal="center" vertical="center"/>
      <protection locked="0"/>
    </xf>
    <xf numFmtId="0" fontId="8" fillId="7" borderId="36" xfId="0" applyFont="1" applyFill="1" applyBorder="1" applyAlignment="1" applyProtection="1">
      <alignment horizontal="center" vertical="center"/>
      <protection locked="0"/>
    </xf>
    <xf numFmtId="0" fontId="8" fillId="7" borderId="45" xfId="0" applyFont="1" applyFill="1" applyBorder="1" applyAlignment="1" applyProtection="1">
      <alignment horizontal="center" vertical="center"/>
      <protection locked="0"/>
    </xf>
    <xf numFmtId="0" fontId="19" fillId="23" borderId="60" xfId="4" applyFont="1" applyFill="1" applyBorder="1" applyAlignment="1">
      <alignment horizontal="center" vertical="center"/>
    </xf>
    <xf numFmtId="0" fontId="19" fillId="23" borderId="24" xfId="4" applyFont="1" applyFill="1" applyBorder="1" applyAlignment="1">
      <alignment horizontal="center" vertical="center"/>
    </xf>
    <xf numFmtId="0" fontId="19" fillId="23" borderId="61" xfId="4" applyFont="1" applyFill="1" applyBorder="1" applyAlignment="1">
      <alignment horizontal="center" vertical="center"/>
    </xf>
    <xf numFmtId="0" fontId="19" fillId="23" borderId="62" xfId="4" applyFont="1" applyFill="1" applyBorder="1" applyAlignment="1">
      <alignment horizontal="center" vertical="center"/>
    </xf>
    <xf numFmtId="0" fontId="19" fillId="23" borderId="35" xfId="4" applyFont="1" applyFill="1" applyBorder="1" applyAlignment="1">
      <alignment horizontal="center" vertical="center"/>
    </xf>
    <xf numFmtId="0" fontId="19" fillId="23" borderId="37" xfId="4" applyFont="1" applyFill="1" applyBorder="1" applyAlignment="1">
      <alignment horizontal="center" vertical="center"/>
    </xf>
    <xf numFmtId="49" fontId="2" fillId="16" borderId="60" xfId="0" applyNumberFormat="1" applyFont="1" applyFill="1" applyBorder="1" applyAlignment="1">
      <alignment horizontal="left" vertical="center"/>
    </xf>
    <xf numFmtId="0" fontId="2" fillId="16" borderId="24" xfId="0" applyNumberFormat="1" applyFont="1" applyFill="1" applyBorder="1" applyAlignment="1">
      <alignment horizontal="left" vertical="center"/>
    </xf>
    <xf numFmtId="0" fontId="2" fillId="16" borderId="61" xfId="0" applyNumberFormat="1" applyFont="1" applyFill="1" applyBorder="1" applyAlignment="1">
      <alignment horizontal="left" vertical="center"/>
    </xf>
    <xf numFmtId="0" fontId="2" fillId="16" borderId="62" xfId="0" applyNumberFormat="1" applyFont="1" applyFill="1" applyBorder="1" applyAlignment="1">
      <alignment horizontal="left" vertical="center"/>
    </xf>
    <xf numFmtId="0" fontId="2" fillId="16" borderId="35" xfId="0" applyNumberFormat="1" applyFont="1" applyFill="1" applyBorder="1" applyAlignment="1">
      <alignment horizontal="left" vertical="center"/>
    </xf>
    <xf numFmtId="0" fontId="2" fillId="16" borderId="37" xfId="0" applyNumberFormat="1" applyFont="1" applyFill="1" applyBorder="1" applyAlignment="1">
      <alignment horizontal="left" vertical="center"/>
    </xf>
    <xf numFmtId="49" fontId="19" fillId="16" borderId="60" xfId="4" applyNumberFormat="1" applyFont="1" applyFill="1" applyBorder="1" applyAlignment="1">
      <alignment horizontal="left" vertical="center"/>
    </xf>
    <xf numFmtId="49" fontId="19" fillId="16" borderId="24" xfId="4" applyNumberFormat="1" applyFont="1" applyFill="1" applyBorder="1" applyAlignment="1">
      <alignment horizontal="left" vertical="center"/>
    </xf>
    <xf numFmtId="49" fontId="19" fillId="16" borderId="61" xfId="4" applyNumberFormat="1" applyFont="1" applyFill="1" applyBorder="1" applyAlignment="1">
      <alignment horizontal="left" vertical="center"/>
    </xf>
    <xf numFmtId="49" fontId="19" fillId="16" borderId="62" xfId="4" applyNumberFormat="1" applyFont="1" applyFill="1" applyBorder="1" applyAlignment="1">
      <alignment horizontal="left" vertical="center"/>
    </xf>
    <xf numFmtId="49" fontId="19" fillId="16" borderId="35" xfId="4" applyNumberFormat="1" applyFont="1" applyFill="1" applyBorder="1" applyAlignment="1">
      <alignment horizontal="left" vertical="center"/>
    </xf>
    <xf numFmtId="49" fontId="19" fillId="16" borderId="37" xfId="4" applyNumberFormat="1" applyFont="1" applyFill="1" applyBorder="1" applyAlignment="1">
      <alignment horizontal="left" vertical="center"/>
    </xf>
    <xf numFmtId="0" fontId="51" fillId="0" borderId="24" xfId="0" applyFont="1" applyBorder="1" applyAlignment="1">
      <alignment horizontal="right" vertical="center"/>
    </xf>
    <xf numFmtId="0" fontId="8" fillId="0" borderId="0" xfId="0" applyFont="1" applyAlignment="1">
      <alignment horizontal="left" vertical="center"/>
    </xf>
    <xf numFmtId="0" fontId="8" fillId="0" borderId="0" xfId="0" applyFont="1" applyBorder="1" applyAlignment="1">
      <alignment horizontal="left" vertical="center"/>
    </xf>
    <xf numFmtId="0" fontId="8" fillId="0" borderId="65" xfId="0" applyFont="1" applyBorder="1" applyAlignment="1">
      <alignment horizontal="left" vertical="center"/>
    </xf>
    <xf numFmtId="0" fontId="8" fillId="0" borderId="0" xfId="0" applyFont="1" applyFill="1" applyBorder="1" applyAlignment="1">
      <alignment horizontal="left" vertical="center"/>
    </xf>
    <xf numFmtId="0" fontId="8" fillId="0" borderId="19" xfId="0" applyFont="1" applyFill="1" applyBorder="1" applyAlignment="1">
      <alignment horizontal="left" vertical="center"/>
    </xf>
    <xf numFmtId="0" fontId="8" fillId="0" borderId="83" xfId="0" applyFont="1" applyFill="1" applyBorder="1" applyAlignment="1">
      <alignment horizontal="left" vertical="center"/>
    </xf>
    <xf numFmtId="0" fontId="8" fillId="0" borderId="20" xfId="0" applyFont="1" applyFill="1" applyBorder="1" applyAlignment="1">
      <alignment horizontal="left" vertical="center"/>
    </xf>
    <xf numFmtId="0" fontId="8" fillId="0" borderId="78" xfId="0" applyFont="1" applyFill="1" applyBorder="1" applyAlignment="1">
      <alignment horizontal="left" vertical="center" wrapText="1"/>
    </xf>
    <xf numFmtId="0" fontId="8" fillId="0" borderId="56" xfId="0" applyFont="1" applyFill="1" applyBorder="1" applyAlignment="1">
      <alignment horizontal="left" vertical="center" wrapText="1"/>
    </xf>
    <xf numFmtId="0" fontId="8" fillId="0" borderId="57" xfId="0" applyFont="1" applyFill="1" applyBorder="1" applyAlignment="1">
      <alignment horizontal="left" vertical="center" wrapText="1"/>
    </xf>
    <xf numFmtId="0" fontId="8" fillId="0" borderId="79" xfId="0" applyFont="1" applyFill="1" applyBorder="1" applyAlignment="1">
      <alignment horizontal="left" vertical="center" wrapText="1"/>
    </xf>
    <xf numFmtId="0" fontId="8" fillId="0" borderId="55" xfId="0" applyFont="1" applyFill="1" applyBorder="1" applyAlignment="1">
      <alignment horizontal="left" vertical="center" wrapText="1"/>
    </xf>
    <xf numFmtId="0" fontId="8" fillId="0" borderId="50" xfId="0" applyFont="1" applyFill="1" applyBorder="1" applyAlignment="1">
      <alignment horizontal="left" vertical="center" wrapText="1"/>
    </xf>
    <xf numFmtId="0" fontId="8" fillId="7" borderId="96" xfId="0" applyFont="1" applyFill="1" applyBorder="1" applyAlignment="1" applyProtection="1">
      <alignment horizontal="center" vertical="center"/>
      <protection locked="0"/>
    </xf>
    <xf numFmtId="0" fontId="8" fillId="7" borderId="93" xfId="0" applyFont="1" applyFill="1" applyBorder="1" applyAlignment="1" applyProtection="1">
      <alignment horizontal="center" vertical="center"/>
      <protection locked="0"/>
    </xf>
    <xf numFmtId="0" fontId="8" fillId="0" borderId="97" xfId="0" applyFont="1" applyFill="1" applyBorder="1" applyAlignment="1">
      <alignment horizontal="center" vertical="center"/>
    </xf>
    <xf numFmtId="0" fontId="8" fillId="0" borderId="98" xfId="0" applyFont="1" applyFill="1" applyBorder="1" applyAlignment="1">
      <alignment horizontal="center" vertical="center"/>
    </xf>
    <xf numFmtId="0" fontId="8" fillId="0" borderId="95" xfId="0" applyFont="1" applyFill="1" applyBorder="1" applyAlignment="1">
      <alignment horizontal="center" vertical="center"/>
    </xf>
    <xf numFmtId="0" fontId="8" fillId="0" borderId="0" xfId="0" applyFont="1" applyAlignment="1">
      <alignment horizontal="left" vertical="top"/>
    </xf>
    <xf numFmtId="0" fontId="8" fillId="0" borderId="0" xfId="0" applyFont="1" applyAlignment="1">
      <alignment horizontal="left" vertical="center" shrinkToFit="1"/>
    </xf>
    <xf numFmtId="0" fontId="8" fillId="0" borderId="65" xfId="0" applyFont="1" applyBorder="1" applyAlignment="1">
      <alignment horizontal="left" vertical="center" shrinkToFit="1"/>
    </xf>
    <xf numFmtId="0" fontId="15" fillId="0" borderId="14" xfId="0" applyFont="1" applyBorder="1" applyAlignment="1" applyProtection="1">
      <alignment vertical="center" wrapText="1"/>
    </xf>
    <xf numFmtId="0" fontId="15" fillId="0" borderId="13" xfId="0" applyFont="1" applyBorder="1" applyAlignment="1" applyProtection="1">
      <alignment vertical="center" wrapText="1"/>
    </xf>
    <xf numFmtId="0" fontId="15" fillId="0" borderId="80" xfId="0" applyFont="1" applyBorder="1" applyAlignment="1" applyProtection="1">
      <alignment horizontal="center" vertical="center"/>
    </xf>
    <xf numFmtId="0" fontId="15" fillId="0" borderId="84" xfId="0" applyFont="1" applyBorder="1" applyAlignment="1" applyProtection="1">
      <alignment horizontal="center" vertical="center"/>
    </xf>
    <xf numFmtId="189" fontId="42" fillId="0" borderId="42" xfId="0" applyNumberFormat="1" applyFont="1" applyBorder="1" applyAlignment="1" applyProtection="1">
      <alignment horizontal="distributed" vertical="center"/>
    </xf>
    <xf numFmtId="189" fontId="42" fillId="0" borderId="41" xfId="0" applyNumberFormat="1" applyFont="1" applyBorder="1" applyAlignment="1" applyProtection="1">
      <alignment horizontal="distributed" vertical="center"/>
    </xf>
    <xf numFmtId="0" fontId="15" fillId="0" borderId="85" xfId="0" applyFont="1" applyBorder="1" applyAlignment="1" applyProtection="1">
      <alignment horizontal="center" vertical="center"/>
    </xf>
    <xf numFmtId="0" fontId="15" fillId="0" borderId="0" xfId="0" applyFont="1" applyBorder="1" applyAlignment="1" applyProtection="1">
      <alignment vertical="center" wrapText="1"/>
    </xf>
    <xf numFmtId="0" fontId="15" fillId="0" borderId="15" xfId="0" applyFont="1" applyBorder="1" applyAlignment="1" applyProtection="1">
      <alignment vertical="center" wrapText="1"/>
    </xf>
    <xf numFmtId="0" fontId="44" fillId="0" borderId="0" xfId="0" applyFont="1" applyBorder="1" applyAlignment="1" applyProtection="1">
      <alignment vertical="top" wrapText="1"/>
    </xf>
    <xf numFmtId="0" fontId="15" fillId="0" borderId="0" xfId="0" applyFont="1" applyAlignment="1">
      <alignment vertical="center" wrapText="1"/>
    </xf>
    <xf numFmtId="0" fontId="42" fillId="0" borderId="0" xfId="0" applyFont="1" applyAlignment="1">
      <alignment vertical="center"/>
    </xf>
    <xf numFmtId="0" fontId="15" fillId="0" borderId="15" xfId="0" applyFont="1" applyBorder="1" applyAlignment="1" applyProtection="1">
      <alignment horizontal="center" vertical="center" wrapText="1"/>
    </xf>
    <xf numFmtId="0" fontId="15" fillId="0" borderId="13" xfId="0" applyFont="1" applyBorder="1" applyAlignment="1" applyProtection="1">
      <alignment horizontal="center" vertical="center" wrapText="1"/>
    </xf>
    <xf numFmtId="0" fontId="42" fillId="0" borderId="19" xfId="0" applyFont="1" applyBorder="1" applyAlignment="1" applyProtection="1">
      <alignment horizontal="center" vertical="center"/>
    </xf>
    <xf numFmtId="0" fontId="15" fillId="0" borderId="0" xfId="0" applyFont="1" applyAlignment="1" applyProtection="1">
      <alignment horizontal="left" vertical="center" wrapText="1"/>
    </xf>
    <xf numFmtId="0" fontId="15" fillId="7" borderId="32" xfId="0" applyFont="1" applyFill="1" applyBorder="1" applyAlignment="1" applyProtection="1">
      <alignment horizontal="left" vertical="center" wrapText="1"/>
    </xf>
    <xf numFmtId="0" fontId="29" fillId="7" borderId="32" xfId="0" applyFont="1" applyFill="1" applyBorder="1" applyAlignment="1" applyProtection="1">
      <alignment vertical="center"/>
    </xf>
    <xf numFmtId="0" fontId="29" fillId="7" borderId="29" xfId="0" applyFont="1" applyFill="1" applyBorder="1" applyAlignment="1" applyProtection="1">
      <alignment vertical="center"/>
    </xf>
    <xf numFmtId="0" fontId="29" fillId="0" borderId="7" xfId="2" applyFont="1" applyFill="1" applyBorder="1" applyAlignment="1" applyProtection="1">
      <alignment vertical="center"/>
    </xf>
    <xf numFmtId="0" fontId="29" fillId="0" borderId="5" xfId="2" applyFont="1" applyFill="1" applyBorder="1" applyAlignment="1" applyProtection="1">
      <alignment vertical="center"/>
    </xf>
    <xf numFmtId="0" fontId="15" fillId="0" borderId="78" xfId="0" applyFont="1" applyBorder="1" applyAlignment="1" applyProtection="1">
      <alignment vertical="center" wrapText="1"/>
    </xf>
    <xf numFmtId="0" fontId="15" fillId="0" borderId="57" xfId="0" applyFont="1" applyBorder="1" applyAlignment="1" applyProtection="1">
      <alignment vertical="center" wrapText="1"/>
    </xf>
    <xf numFmtId="0" fontId="15" fillId="0" borderId="79" xfId="0" applyFont="1" applyBorder="1" applyAlignment="1" applyProtection="1">
      <alignment vertical="center" wrapText="1"/>
    </xf>
    <xf numFmtId="0" fontId="15" fillId="0" borderId="50" xfId="0" applyFont="1" applyBorder="1" applyAlignment="1" applyProtection="1">
      <alignment vertical="center" wrapText="1"/>
    </xf>
    <xf numFmtId="0" fontId="15" fillId="0" borderId="14" xfId="0" applyFont="1" applyBorder="1" applyAlignment="1">
      <alignment vertical="center" wrapText="1"/>
    </xf>
    <xf numFmtId="0" fontId="15" fillId="0" borderId="13" xfId="0" applyFont="1" applyBorder="1" applyAlignment="1">
      <alignment vertical="center" wrapText="1"/>
    </xf>
    <xf numFmtId="0" fontId="15" fillId="0" borderId="80" xfId="0" applyFont="1" applyBorder="1" applyAlignment="1">
      <alignment horizontal="center" vertical="center"/>
    </xf>
    <xf numFmtId="0" fontId="15" fillId="0" borderId="84" xfId="0" applyFont="1" applyBorder="1" applyAlignment="1">
      <alignment horizontal="center" vertical="center"/>
    </xf>
    <xf numFmtId="189" fontId="42" fillId="0" borderId="42" xfId="0" applyNumberFormat="1" applyFont="1" applyBorder="1" applyAlignment="1">
      <alignment horizontal="distributed" vertical="center"/>
    </xf>
    <xf numFmtId="189" fontId="42" fillId="0" borderId="41" xfId="0" applyNumberFormat="1" applyFont="1" applyBorder="1" applyAlignment="1">
      <alignment horizontal="distributed" vertical="center"/>
    </xf>
    <xf numFmtId="0" fontId="15" fillId="0" borderId="85" xfId="0" applyFont="1" applyBorder="1" applyAlignment="1">
      <alignment horizontal="center" vertical="center"/>
    </xf>
    <xf numFmtId="0" fontId="15" fillId="0" borderId="0" xfId="0" applyFont="1" applyBorder="1" applyAlignment="1">
      <alignment vertical="center" wrapText="1"/>
    </xf>
    <xf numFmtId="0" fontId="15" fillId="0" borderId="15" xfId="0" applyFont="1" applyBorder="1" applyAlignment="1">
      <alignment vertical="center" wrapText="1"/>
    </xf>
    <xf numFmtId="0" fontId="15" fillId="0" borderId="14" xfId="0" applyFont="1" applyBorder="1" applyAlignment="1">
      <alignment horizontal="center" vertical="center" wrapText="1"/>
    </xf>
    <xf numFmtId="0" fontId="15" fillId="0" borderId="13" xfId="0" applyFont="1" applyBorder="1" applyAlignment="1">
      <alignment horizontal="center" vertical="center" wrapText="1"/>
    </xf>
    <xf numFmtId="0" fontId="42" fillId="0" borderId="19" xfId="0" applyFont="1" applyBorder="1" applyAlignment="1">
      <alignment horizontal="center" vertical="center"/>
    </xf>
    <xf numFmtId="0" fontId="0" fillId="0" borderId="0" xfId="0" applyAlignment="1">
      <alignment vertical="center" wrapText="1"/>
    </xf>
    <xf numFmtId="0" fontId="15" fillId="7" borderId="32" xfId="0" applyFont="1" applyFill="1" applyBorder="1" applyAlignment="1">
      <alignment horizontal="left" vertical="center" wrapText="1"/>
    </xf>
    <xf numFmtId="0" fontId="29" fillId="7" borderId="32" xfId="0" applyFont="1" applyFill="1" applyBorder="1" applyAlignment="1">
      <alignment vertical="center"/>
    </xf>
    <xf numFmtId="0" fontId="29" fillId="7" borderId="16" xfId="0" applyFont="1" applyFill="1" applyBorder="1" applyAlignment="1">
      <alignment vertical="center"/>
    </xf>
    <xf numFmtId="0" fontId="29" fillId="0" borderId="7" xfId="2" applyFont="1" applyFill="1" applyBorder="1" applyAlignment="1">
      <alignment vertical="center"/>
    </xf>
    <xf numFmtId="0" fontId="29" fillId="0" borderId="5" xfId="2" applyFont="1" applyFill="1" applyBorder="1" applyAlignment="1">
      <alignment vertical="center"/>
    </xf>
    <xf numFmtId="0" fontId="15" fillId="0" borderId="78" xfId="0" applyFont="1" applyBorder="1" applyAlignment="1">
      <alignment vertical="center" wrapText="1"/>
    </xf>
    <xf numFmtId="0" fontId="15" fillId="0" borderId="57" xfId="0" applyFont="1" applyBorder="1" applyAlignment="1">
      <alignment vertical="center" wrapText="1"/>
    </xf>
    <xf numFmtId="0" fontId="15" fillId="0" borderId="79" xfId="0" applyFont="1" applyBorder="1" applyAlignment="1">
      <alignment vertical="center" wrapText="1"/>
    </xf>
    <xf numFmtId="0" fontId="15" fillId="0" borderId="50" xfId="0" applyFont="1" applyBorder="1" applyAlignment="1">
      <alignment vertical="center" wrapText="1"/>
    </xf>
    <xf numFmtId="0" fontId="47" fillId="0" borderId="19" xfId="0" applyFont="1" applyFill="1" applyBorder="1" applyAlignment="1">
      <alignment horizontal="left" vertical="center" wrapText="1"/>
    </xf>
    <xf numFmtId="0" fontId="48" fillId="0" borderId="19" xfId="0" applyFont="1" applyFill="1" applyBorder="1" applyAlignment="1">
      <alignment horizontal="left" vertical="center" wrapText="1"/>
    </xf>
    <xf numFmtId="0" fontId="48" fillId="0" borderId="19" xfId="0" applyFont="1" applyFill="1" applyBorder="1" applyAlignment="1" applyProtection="1">
      <alignment horizontal="left" vertical="center" wrapText="1"/>
      <protection locked="0"/>
    </xf>
    <xf numFmtId="0" fontId="54" fillId="0" borderId="19" xfId="0" applyFont="1" applyFill="1" applyBorder="1" applyAlignment="1">
      <alignment horizontal="left" vertical="center" wrapText="1" shrinkToFit="1"/>
    </xf>
    <xf numFmtId="0" fontId="53" fillId="0" borderId="19" xfId="0" applyFont="1" applyBorder="1" applyAlignment="1">
      <alignment horizontal="left" vertical="center" wrapText="1"/>
    </xf>
    <xf numFmtId="0" fontId="54" fillId="0" borderId="50" xfId="0" applyFont="1" applyFill="1" applyBorder="1" applyAlignment="1">
      <alignment horizontal="left" vertical="center" wrapText="1" shrinkToFit="1"/>
    </xf>
    <xf numFmtId="0" fontId="54" fillId="0" borderId="13" xfId="0" applyFont="1" applyFill="1" applyBorder="1" applyAlignment="1">
      <alignment horizontal="left" vertical="center" wrapText="1" shrinkToFit="1"/>
    </xf>
    <xf numFmtId="0" fontId="54" fillId="0" borderId="56" xfId="0" applyFont="1" applyFill="1" applyBorder="1" applyAlignment="1">
      <alignment horizontal="left" vertical="center" wrapText="1" shrinkToFit="1"/>
    </xf>
    <xf numFmtId="0" fontId="53" fillId="0" borderId="83" xfId="0" applyFont="1" applyBorder="1" applyAlignment="1">
      <alignment vertical="center" wrapText="1"/>
    </xf>
    <xf numFmtId="0" fontId="53" fillId="0" borderId="92" xfId="0" applyFont="1" applyBorder="1" applyAlignment="1">
      <alignment vertical="center" wrapText="1"/>
    </xf>
    <xf numFmtId="0" fontId="53" fillId="0" borderId="20" xfId="0" applyFont="1" applyBorder="1" applyAlignment="1">
      <alignment vertical="center" wrapText="1"/>
    </xf>
    <xf numFmtId="0" fontId="48" fillId="0" borderId="19" xfId="0" applyFont="1" applyFill="1" applyBorder="1" applyAlignment="1">
      <alignment horizontal="left" vertical="top" wrapText="1"/>
    </xf>
    <xf numFmtId="0" fontId="48" fillId="0" borderId="100" xfId="0" applyFont="1" applyFill="1" applyBorder="1" applyAlignment="1">
      <alignment horizontal="left" vertical="top" wrapText="1"/>
    </xf>
    <xf numFmtId="0" fontId="53" fillId="0" borderId="83" xfId="0" applyFont="1" applyBorder="1" applyAlignment="1">
      <alignment horizontal="left" vertical="top" wrapText="1"/>
    </xf>
    <xf numFmtId="0" fontId="53" fillId="0" borderId="20" xfId="0" applyFont="1" applyBorder="1" applyAlignment="1">
      <alignment horizontal="left" vertical="top" wrapText="1"/>
    </xf>
    <xf numFmtId="0" fontId="48" fillId="14" borderId="81" xfId="0" applyFont="1" applyFill="1" applyBorder="1" applyAlignment="1">
      <alignment horizontal="left" vertical="center"/>
    </xf>
    <xf numFmtId="0" fontId="48" fillId="14" borderId="0" xfId="0" applyFont="1" applyFill="1" applyBorder="1" applyAlignment="1">
      <alignment horizontal="left" vertical="center"/>
    </xf>
    <xf numFmtId="0" fontId="48" fillId="14" borderId="90" xfId="0" applyFont="1" applyFill="1" applyBorder="1" applyAlignment="1">
      <alignment horizontal="left" vertical="center"/>
    </xf>
    <xf numFmtId="0" fontId="53" fillId="0" borderId="19" xfId="0" applyFont="1" applyBorder="1" applyAlignment="1">
      <alignment vertical="center" wrapText="1"/>
    </xf>
    <xf numFmtId="0" fontId="53" fillId="0" borderId="19" xfId="0" applyFont="1" applyBorder="1" applyAlignment="1">
      <alignment vertical="center"/>
    </xf>
    <xf numFmtId="0" fontId="48" fillId="0" borderId="102" xfId="0" applyFont="1" applyFill="1" applyBorder="1" applyAlignment="1" applyProtection="1">
      <alignment horizontal="left" vertical="center" wrapText="1"/>
      <protection locked="0"/>
    </xf>
    <xf numFmtId="0" fontId="48" fillId="0" borderId="103" xfId="0" applyFont="1" applyFill="1" applyBorder="1" applyAlignment="1" applyProtection="1">
      <alignment horizontal="left" vertical="center" wrapText="1"/>
      <protection locked="0"/>
    </xf>
    <xf numFmtId="0" fontId="48" fillId="14" borderId="104" xfId="0" applyFont="1" applyFill="1" applyBorder="1" applyAlignment="1">
      <alignment horizontal="left" vertical="center"/>
    </xf>
    <xf numFmtId="0" fontId="48" fillId="14" borderId="105" xfId="0" applyFont="1" applyFill="1" applyBorder="1" applyAlignment="1">
      <alignment horizontal="left" vertical="center"/>
    </xf>
    <xf numFmtId="0" fontId="48" fillId="14" borderId="103" xfId="0" applyFont="1" applyFill="1" applyBorder="1" applyAlignment="1">
      <alignment horizontal="left" vertical="center"/>
    </xf>
    <xf numFmtId="0" fontId="48" fillId="0" borderId="106" xfId="0" applyFont="1" applyFill="1" applyBorder="1" applyAlignment="1" applyProtection="1">
      <alignment horizontal="left" vertical="center" wrapText="1"/>
      <protection locked="0"/>
    </xf>
    <xf numFmtId="0" fontId="48" fillId="0" borderId="107" xfId="0" applyFont="1" applyFill="1" applyBorder="1" applyAlignment="1" applyProtection="1">
      <alignment horizontal="left" vertical="center" wrapText="1"/>
      <protection locked="0"/>
    </xf>
    <xf numFmtId="0" fontId="47" fillId="0" borderId="83" xfId="0" applyFont="1" applyFill="1" applyBorder="1" applyAlignment="1">
      <alignment vertical="center" wrapText="1"/>
    </xf>
    <xf numFmtId="0" fontId="47" fillId="0" borderId="92" xfId="0" applyFont="1" applyFill="1" applyBorder="1" applyAlignment="1">
      <alignment vertical="center" wrapText="1"/>
    </xf>
    <xf numFmtId="0" fontId="47" fillId="0" borderId="20" xfId="0" applyFont="1" applyFill="1" applyBorder="1" applyAlignment="1">
      <alignment vertical="center" wrapText="1"/>
    </xf>
    <xf numFmtId="0" fontId="48" fillId="0" borderId="15" xfId="0" applyFont="1" applyFill="1" applyBorder="1" applyAlignment="1">
      <alignment vertical="center" wrapText="1"/>
    </xf>
    <xf numFmtId="0" fontId="48" fillId="0" borderId="14" xfId="0" applyFont="1" applyFill="1" applyBorder="1" applyAlignment="1">
      <alignment vertical="center" wrapText="1"/>
    </xf>
    <xf numFmtId="0" fontId="48" fillId="0" borderId="13" xfId="0" applyFont="1" applyFill="1" applyBorder="1" applyAlignment="1">
      <alignment vertical="center" wrapText="1"/>
    </xf>
    <xf numFmtId="0" fontId="53" fillId="0" borderId="92" xfId="0" applyFont="1" applyBorder="1" applyAlignment="1">
      <alignment horizontal="left" vertical="top" wrapText="1"/>
    </xf>
    <xf numFmtId="0" fontId="53" fillId="0" borderId="20" xfId="0" applyFont="1" applyBorder="1" applyAlignment="1">
      <alignment horizontal="left" vertical="center" wrapText="1"/>
    </xf>
    <xf numFmtId="0" fontId="52" fillId="0" borderId="83" xfId="0" applyFont="1" applyBorder="1" applyAlignment="1" applyProtection="1">
      <alignment horizontal="center" vertical="center" textRotation="255" shrinkToFit="1"/>
    </xf>
    <xf numFmtId="0" fontId="52" fillId="0" borderId="92" xfId="0" applyFont="1" applyBorder="1" applyAlignment="1" applyProtection="1">
      <alignment horizontal="center" vertical="center" textRotation="255" shrinkToFit="1"/>
    </xf>
    <xf numFmtId="0" fontId="52" fillId="0" borderId="20" xfId="0" applyFont="1" applyBorder="1" applyAlignment="1" applyProtection="1">
      <alignment horizontal="center" vertical="center" textRotation="255" shrinkToFit="1"/>
    </xf>
    <xf numFmtId="0" fontId="6" fillId="0" borderId="83" xfId="0" applyFont="1" applyBorder="1" applyAlignment="1">
      <alignment vertical="center" wrapText="1"/>
    </xf>
    <xf numFmtId="0" fontId="6" fillId="0" borderId="92" xfId="0" applyFont="1" applyBorder="1" applyAlignment="1">
      <alignment vertical="center" wrapText="1"/>
    </xf>
    <xf numFmtId="0" fontId="48" fillId="0" borderId="83" xfId="0" applyFont="1" applyFill="1" applyBorder="1" applyAlignment="1" applyProtection="1">
      <alignment vertical="center" wrapText="1"/>
      <protection locked="0"/>
    </xf>
    <xf numFmtId="0" fontId="48" fillId="0" borderId="92" xfId="0" applyFont="1" applyFill="1" applyBorder="1" applyAlignment="1" applyProtection="1">
      <alignment vertical="center" wrapText="1"/>
      <protection locked="0"/>
    </xf>
    <xf numFmtId="0" fontId="48" fillId="0" borderId="20" xfId="0" applyFont="1" applyFill="1" applyBorder="1" applyAlignment="1" applyProtection="1">
      <alignment vertical="center" wrapText="1"/>
      <protection locked="0"/>
    </xf>
    <xf numFmtId="0" fontId="46" fillId="0" borderId="0" xfId="0" applyFont="1" applyAlignment="1">
      <alignment horizontal="left" vertical="center" wrapText="1"/>
    </xf>
    <xf numFmtId="0" fontId="46" fillId="0" borderId="55" xfId="0" applyFont="1" applyBorder="1" applyAlignment="1">
      <alignment horizontal="left" vertical="center" wrapText="1"/>
    </xf>
    <xf numFmtId="0" fontId="14" fillId="0" borderId="88" xfId="0" applyFont="1" applyBorder="1" applyAlignment="1">
      <alignment horizontal="center" vertical="center"/>
    </xf>
    <xf numFmtId="0" fontId="14" fillId="0" borderId="99" xfId="0" applyFont="1" applyBorder="1" applyAlignment="1">
      <alignment horizontal="center" vertical="center"/>
    </xf>
    <xf numFmtId="0" fontId="14" fillId="0" borderId="89" xfId="0" applyFont="1" applyBorder="1" applyAlignment="1">
      <alignment horizontal="center" vertical="center"/>
    </xf>
    <xf numFmtId="0" fontId="0" fillId="0" borderId="20" xfId="0" applyFont="1" applyBorder="1" applyAlignment="1">
      <alignment horizontal="left" vertical="center" wrapText="1"/>
    </xf>
    <xf numFmtId="0" fontId="0" fillId="0" borderId="19" xfId="0" applyFont="1" applyBorder="1" applyAlignment="1">
      <alignment horizontal="left" vertical="center" wrapText="1"/>
    </xf>
    <xf numFmtId="0" fontId="52" fillId="0" borderId="81" xfId="0" applyFont="1" applyBorder="1" applyAlignment="1">
      <alignment horizontal="left" vertical="center" wrapText="1"/>
    </xf>
    <xf numFmtId="0" fontId="52" fillId="0" borderId="0" xfId="0" applyFont="1" applyBorder="1" applyAlignment="1">
      <alignment horizontal="left" vertical="center" wrapText="1"/>
    </xf>
    <xf numFmtId="0" fontId="52" fillId="0" borderId="90" xfId="0" applyFont="1" applyBorder="1" applyAlignment="1">
      <alignment horizontal="left" vertical="center" wrapText="1"/>
    </xf>
    <xf numFmtId="0" fontId="48" fillId="0" borderId="20" xfId="0" applyFont="1" applyFill="1" applyBorder="1" applyAlignment="1" applyProtection="1">
      <alignment horizontal="left" vertical="center" wrapText="1"/>
      <protection locked="0"/>
    </xf>
    <xf numFmtId="0" fontId="54" fillId="0" borderId="20" xfId="0" applyFont="1" applyFill="1" applyBorder="1" applyAlignment="1">
      <alignment horizontal="left" vertical="center" wrapText="1" shrinkToFit="1"/>
    </xf>
    <xf numFmtId="0" fontId="53" fillId="0" borderId="19" xfId="0" applyFont="1" applyFill="1" applyBorder="1" applyAlignment="1">
      <alignment horizontal="left" vertical="center" wrapText="1" shrinkToFit="1"/>
    </xf>
  </cellXfs>
  <cellStyles count="10">
    <cellStyle name="桁区切り" xfId="1" builtinId="6"/>
    <cellStyle name="桁区切り 2" xfId="6"/>
    <cellStyle name="桁区切り 2 2" xfId="7"/>
    <cellStyle name="標準" xfId="0" builtinId="0"/>
    <cellStyle name="標準 2" xfId="9"/>
    <cellStyle name="標準 4" xfId="4"/>
    <cellStyle name="標準 4_12 施設利用状況表（国庫補助金整備分）" xfId="5"/>
    <cellStyle name="標準_■106 通所介護費" xfId="8"/>
    <cellStyle name="標準_③-２加算様式（就労）" xfId="2"/>
    <cellStyle name="標準_③-２加算様式（就労） 2" xfId="3"/>
  </cellStyles>
  <dxfs count="2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rgb="FFFF0000"/>
      </font>
    </dxf>
    <dxf>
      <font>
        <b/>
        <i val="0"/>
        <color rgb="FFFF0000"/>
      </font>
    </dxf>
    <dxf>
      <fill>
        <patternFill>
          <bgColor rgb="FFFFFF00"/>
        </patternFill>
      </fill>
      <border>
        <vertical/>
        <horizontal/>
      </border>
    </dxf>
    <dxf>
      <fill>
        <patternFill>
          <bgColor rgb="FFFFFF00"/>
        </patternFill>
      </fill>
      <border>
        <vertical/>
        <horizontal/>
      </border>
    </dxf>
    <dxf>
      <fill>
        <patternFill>
          <bgColor rgb="FFFFFF00"/>
        </patternFill>
      </fill>
      <border>
        <vertical/>
        <horizontal/>
      </border>
    </dxf>
    <dxf>
      <fill>
        <patternFill>
          <bgColor rgb="FFFFFF00"/>
        </patternFill>
      </fill>
      <border>
        <vertical/>
        <horizontal/>
      </border>
    </dxf>
    <dxf>
      <fill>
        <patternFill>
          <bgColor rgb="FFFFFF00"/>
        </patternFill>
      </fill>
      <border>
        <vertical/>
        <horizontal/>
      </border>
    </dxf>
    <dxf>
      <fill>
        <patternFill>
          <bgColor rgb="FFFFFF00"/>
        </patternFill>
      </fill>
      <border>
        <vertical/>
        <horizontal/>
      </border>
    </dxf>
    <dxf>
      <fill>
        <patternFill>
          <bgColor rgb="FFFFFF00"/>
        </patternFill>
      </fill>
      <border>
        <vertical/>
        <horizontal/>
      </border>
    </dxf>
  </dxfs>
  <tableStyles count="0" defaultTableStyle="TableStyleMedium2" defaultPivotStyle="PivotStyleLight16"/>
  <colors>
    <mruColors>
      <color rgb="FFCCFFCC"/>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63500</xdr:colOff>
      <xdr:row>22</xdr:row>
      <xdr:rowOff>47626</xdr:rowOff>
    </xdr:from>
    <xdr:to>
      <xdr:col>32</xdr:col>
      <xdr:colOff>231322</xdr:colOff>
      <xdr:row>24</xdr:row>
      <xdr:rowOff>13608</xdr:rowOff>
    </xdr:to>
    <xdr:sp macro="" textlink="">
      <xdr:nvSpPr>
        <xdr:cNvPr id="2" name="テキスト ボックス 1"/>
        <xdr:cNvSpPr txBox="1"/>
      </xdr:nvSpPr>
      <xdr:spPr>
        <a:xfrm>
          <a:off x="7997825" y="11115676"/>
          <a:ext cx="5968547" cy="1128032"/>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行が不足した場合は、本シートにおいて９～</a:t>
          </a:r>
          <a:r>
            <a:rPr kumimoji="1" lang="en-US" altLang="ja-JP" sz="1300"/>
            <a:t>26</a:t>
          </a:r>
          <a:r>
            <a:rPr kumimoji="1" lang="ja-JP" altLang="en-US" sz="1300"/>
            <a:t>行目までの行でコピーと挿入を用い適宜追加してください。</a:t>
          </a:r>
          <a:endParaRPr kumimoji="1" lang="en-US" altLang="ja-JP" sz="1300"/>
        </a:p>
        <a:p>
          <a:r>
            <a:rPr kumimoji="1" lang="ja-JP" altLang="en-US" sz="1300"/>
            <a:t>（シートを追加しないでください。）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63500</xdr:colOff>
      <xdr:row>23</xdr:row>
      <xdr:rowOff>47626</xdr:rowOff>
    </xdr:from>
    <xdr:to>
      <xdr:col>32</xdr:col>
      <xdr:colOff>231322</xdr:colOff>
      <xdr:row>25</xdr:row>
      <xdr:rowOff>13608</xdr:rowOff>
    </xdr:to>
    <xdr:sp macro="" textlink="">
      <xdr:nvSpPr>
        <xdr:cNvPr id="2" name="テキスト ボックス 1"/>
        <xdr:cNvSpPr txBox="1"/>
      </xdr:nvSpPr>
      <xdr:spPr>
        <a:xfrm>
          <a:off x="7997825" y="11744326"/>
          <a:ext cx="5968547" cy="1128032"/>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行が不足した場合は、本シートにおいて９～</a:t>
          </a:r>
          <a:r>
            <a:rPr kumimoji="1" lang="en-US" altLang="ja-JP" sz="1100">
              <a:solidFill>
                <a:schemeClr val="dk1"/>
              </a:solidFill>
              <a:effectLst/>
              <a:latin typeface="+mn-lt"/>
              <a:ea typeface="+mn-ea"/>
              <a:cs typeface="+mn-cs"/>
            </a:rPr>
            <a:t>26</a:t>
          </a:r>
          <a:r>
            <a:rPr kumimoji="1" lang="ja-JP" altLang="ja-JP" sz="1100">
              <a:solidFill>
                <a:schemeClr val="dk1"/>
              </a:solidFill>
              <a:effectLst/>
              <a:latin typeface="+mn-lt"/>
              <a:ea typeface="+mn-ea"/>
              <a:cs typeface="+mn-cs"/>
            </a:rPr>
            <a:t>行目までの行でコピーと挿入を用い適宜追加してください。</a:t>
          </a:r>
          <a:endParaRPr lang="ja-JP" altLang="ja-JP" sz="1400">
            <a:effectLst/>
          </a:endParaRPr>
        </a:p>
        <a:p>
          <a:r>
            <a:rPr kumimoji="1" lang="ja-JP" altLang="ja-JP" sz="1100">
              <a:solidFill>
                <a:schemeClr val="dk1"/>
              </a:solidFill>
              <a:effectLst/>
              <a:latin typeface="+mn-lt"/>
              <a:ea typeface="+mn-ea"/>
              <a:cs typeface="+mn-cs"/>
            </a:rPr>
            <a:t>（シートを追加しないでください。）</a:t>
          </a:r>
          <a:endParaRPr lang="ja-JP" altLang="ja-JP" sz="14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143991</xdr:colOff>
      <xdr:row>32</xdr:row>
      <xdr:rowOff>1</xdr:rowOff>
    </xdr:from>
    <xdr:to>
      <xdr:col>12</xdr:col>
      <xdr:colOff>380998</xdr:colOff>
      <xdr:row>39</xdr:row>
      <xdr:rowOff>56030</xdr:rowOff>
    </xdr:to>
    <xdr:sp macro="" textlink="">
      <xdr:nvSpPr>
        <xdr:cNvPr id="2" name="テキスト ボックス 1"/>
        <xdr:cNvSpPr txBox="1"/>
      </xdr:nvSpPr>
      <xdr:spPr>
        <a:xfrm>
          <a:off x="1847285" y="7261413"/>
          <a:ext cx="5380507" cy="1624852"/>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行が不足した場合は、本シートにおいて</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13</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35</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行目までの行でコピーと挿入を用い適宜追加してください。（シートを追加しないでください。）</a:t>
          </a:r>
          <a:endPar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a:effectLst/>
              <a:latin typeface="ＭＳ ゴシック" panose="020B0609070205080204" pitchFamily="49" charset="-128"/>
              <a:ea typeface="ＭＳ ゴシック" panose="020B0609070205080204" pitchFamily="49" charset="-128"/>
            </a:rPr>
            <a:t>サービスの所要時間が変更した場合は、変わった月から行を変えて入力してください。</a:t>
          </a:r>
          <a:endParaRPr lang="ja-JP" altLang="ja-JP" sz="1200">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67235</xdr:colOff>
      <xdr:row>19</xdr:row>
      <xdr:rowOff>0</xdr:rowOff>
    </xdr:from>
    <xdr:to>
      <xdr:col>15</xdr:col>
      <xdr:colOff>571500</xdr:colOff>
      <xdr:row>21</xdr:row>
      <xdr:rowOff>11206</xdr:rowOff>
    </xdr:to>
    <xdr:sp macro="" textlink="">
      <xdr:nvSpPr>
        <xdr:cNvPr id="3" name="正方形/長方形 2"/>
        <xdr:cNvSpPr/>
      </xdr:nvSpPr>
      <xdr:spPr>
        <a:xfrm>
          <a:off x="67235" y="4347882"/>
          <a:ext cx="8863853" cy="45944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499222</xdr:colOff>
      <xdr:row>22</xdr:row>
      <xdr:rowOff>149039</xdr:rowOff>
    </xdr:from>
    <xdr:to>
      <xdr:col>15</xdr:col>
      <xdr:colOff>135030</xdr:colOff>
      <xdr:row>26</xdr:row>
      <xdr:rowOff>81803</xdr:rowOff>
    </xdr:to>
    <xdr:sp macro="" textlink="">
      <xdr:nvSpPr>
        <xdr:cNvPr id="7" name="四角形吹き出し 6"/>
        <xdr:cNvSpPr/>
      </xdr:nvSpPr>
      <xdr:spPr>
        <a:xfrm>
          <a:off x="5337922" y="5102039"/>
          <a:ext cx="3169583" cy="809064"/>
        </a:xfrm>
        <a:prstGeom prst="wedgeRectCallout">
          <a:avLst>
            <a:gd name="adj1" fmla="val -28798"/>
            <a:gd name="adj2" fmla="val -86520"/>
          </a:avLst>
        </a:prstGeom>
        <a:solidFill>
          <a:schemeClr val="accent2">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a:solidFill>
                <a:schemeClr val="tx1"/>
              </a:solidFill>
              <a:latin typeface="ＭＳ ゴシック" panose="020B0609070205080204" pitchFamily="49" charset="-128"/>
              <a:ea typeface="ＭＳ ゴシック" panose="020B0609070205080204" pitchFamily="49" charset="-128"/>
            </a:rPr>
            <a:t>月のサービスの所要時間や障害支援区分が変更となる場合は、行を変えて記載</a:t>
          </a:r>
        </a:p>
      </xdr:txBody>
    </xdr:sp>
    <xdr:clientData/>
  </xdr:twoCellAnchor>
  <xdr:twoCellAnchor>
    <xdr:from>
      <xdr:col>1</xdr:col>
      <xdr:colOff>371475</xdr:colOff>
      <xdr:row>36</xdr:row>
      <xdr:rowOff>171450</xdr:rowOff>
    </xdr:from>
    <xdr:to>
      <xdr:col>16</xdr:col>
      <xdr:colOff>152400</xdr:colOff>
      <xdr:row>41</xdr:row>
      <xdr:rowOff>72277</xdr:rowOff>
    </xdr:to>
    <xdr:sp macro="" textlink="">
      <xdr:nvSpPr>
        <xdr:cNvPr id="8" name="テキスト ボックス 7"/>
        <xdr:cNvSpPr txBox="1"/>
      </xdr:nvSpPr>
      <xdr:spPr>
        <a:xfrm>
          <a:off x="685800" y="8191500"/>
          <a:ext cx="8420100" cy="996202"/>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行が不足した場合は、本シートにおいて</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13</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35</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行目までの行でコピーと挿入を用い適宜追加してください。（シートを追加しないでください。）</a:t>
          </a:r>
          <a:endPar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a:effectLst/>
              <a:latin typeface="ＭＳ ゴシック" panose="020B0609070205080204" pitchFamily="49" charset="-128"/>
              <a:ea typeface="ＭＳ ゴシック" panose="020B0609070205080204" pitchFamily="49" charset="-128"/>
            </a:rPr>
            <a:t>サービスの所要時間が変更した場合は、変わった月から行を変えて入力してください。</a:t>
          </a:r>
          <a:endParaRPr lang="ja-JP" altLang="ja-JP" sz="1200">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7</xdr:col>
      <xdr:colOff>28575</xdr:colOff>
      <xdr:row>40</xdr:row>
      <xdr:rowOff>66675</xdr:rowOff>
    </xdr:from>
    <xdr:ext cx="76200" cy="200025"/>
    <xdr:sp macro="" textlink="">
      <xdr:nvSpPr>
        <xdr:cNvPr id="2" name="Text Box 2"/>
        <xdr:cNvSpPr txBox="1">
          <a:spLocks noChangeArrowheads="1"/>
        </xdr:cNvSpPr>
      </xdr:nvSpPr>
      <xdr:spPr bwMode="auto">
        <a:xfrm>
          <a:off x="1958975" y="8639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40</xdr:row>
      <xdr:rowOff>66675</xdr:rowOff>
    </xdr:from>
    <xdr:ext cx="76200" cy="200025"/>
    <xdr:sp macro="" textlink="">
      <xdr:nvSpPr>
        <xdr:cNvPr id="3" name="Text Box 3"/>
        <xdr:cNvSpPr txBox="1">
          <a:spLocks noChangeArrowheads="1"/>
        </xdr:cNvSpPr>
      </xdr:nvSpPr>
      <xdr:spPr bwMode="auto">
        <a:xfrm>
          <a:off x="1958975" y="8639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40</xdr:row>
      <xdr:rowOff>66675</xdr:rowOff>
    </xdr:from>
    <xdr:ext cx="76200" cy="209550"/>
    <xdr:sp macro="" textlink="">
      <xdr:nvSpPr>
        <xdr:cNvPr id="4" name="Text Box 2"/>
        <xdr:cNvSpPr txBox="1">
          <a:spLocks noChangeArrowheads="1"/>
        </xdr:cNvSpPr>
      </xdr:nvSpPr>
      <xdr:spPr bwMode="auto">
        <a:xfrm>
          <a:off x="1958975" y="86391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40</xdr:row>
      <xdr:rowOff>66675</xdr:rowOff>
    </xdr:from>
    <xdr:ext cx="76200" cy="201490"/>
    <xdr:sp macro="" textlink="">
      <xdr:nvSpPr>
        <xdr:cNvPr id="5" name="Text Box 2"/>
        <xdr:cNvSpPr txBox="1">
          <a:spLocks noChangeArrowheads="1"/>
        </xdr:cNvSpPr>
      </xdr:nvSpPr>
      <xdr:spPr bwMode="auto">
        <a:xfrm>
          <a:off x="1958975" y="863917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izenchosho_jihatu_hodayother_r0804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お読みください"/>
      <sheetName val="調書1"/>
      <sheetName val="【記載例】調書1"/>
      <sheetName val="調書2-1"/>
      <sheetName val="調書2-2"/>
      <sheetName val="【記載例】調書2"/>
      <sheetName val="調書3"/>
      <sheetName val="調書4-1"/>
      <sheetName val="調書4-2"/>
      <sheetName val="【記載例】調書4"/>
      <sheetName val="調書5"/>
    </sheetNames>
    <sheetDataSet>
      <sheetData sheetId="0"/>
      <sheetData sheetId="1">
        <row r="1">
          <cell r="AJ1"/>
          <cell r="AQ1"/>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G20"/>
  <sheetViews>
    <sheetView showGridLines="0" zoomScaleNormal="100" zoomScaleSheetLayoutView="100" workbookViewId="0">
      <selection activeCell="D7" sqref="D7"/>
    </sheetView>
  </sheetViews>
  <sheetFormatPr defaultColWidth="9" defaultRowHeight="15"/>
  <cols>
    <col min="1" max="1" width="3.08984375" style="354" customWidth="1"/>
    <col min="2" max="2" width="7.7265625" style="354" customWidth="1"/>
    <col min="3" max="3" width="31" style="354" customWidth="1"/>
    <col min="4" max="4" width="48" style="353" customWidth="1"/>
    <col min="5" max="5" width="15.36328125" style="353" customWidth="1"/>
    <col min="6" max="6" width="4.26953125" style="354" customWidth="1"/>
    <col min="7" max="16384" width="9" style="354"/>
  </cols>
  <sheetData>
    <row r="1" spans="2:7" ht="19.5">
      <c r="B1" s="351" t="s">
        <v>259</v>
      </c>
      <c r="C1" s="351"/>
      <c r="D1" s="352"/>
    </row>
    <row r="2" spans="2:7" ht="20.5" customHeight="1">
      <c r="B2" s="355" t="s">
        <v>260</v>
      </c>
    </row>
    <row r="3" spans="2:7" ht="20.5" customHeight="1">
      <c r="B3" s="356"/>
      <c r="C3" s="357" t="s">
        <v>261</v>
      </c>
      <c r="D3" s="357" t="s">
        <v>262</v>
      </c>
      <c r="E3" s="357" t="s">
        <v>263</v>
      </c>
    </row>
    <row r="4" spans="2:7" ht="43.5" customHeight="1">
      <c r="B4" s="357">
        <v>1</v>
      </c>
      <c r="C4" s="358" t="s">
        <v>264</v>
      </c>
      <c r="D4" s="359" t="s">
        <v>265</v>
      </c>
      <c r="E4" s="486" t="s">
        <v>279</v>
      </c>
    </row>
    <row r="5" spans="2:7" ht="43.5" customHeight="1">
      <c r="B5" s="357">
        <v>2</v>
      </c>
      <c r="C5" s="360" t="s">
        <v>266</v>
      </c>
      <c r="D5" s="361" t="s">
        <v>267</v>
      </c>
      <c r="E5" s="486"/>
    </row>
    <row r="6" spans="2:7" ht="48.75" customHeight="1">
      <c r="B6" s="357">
        <v>3</v>
      </c>
      <c r="C6" s="362" t="s">
        <v>268</v>
      </c>
      <c r="D6" s="363" t="s">
        <v>277</v>
      </c>
      <c r="E6" s="486"/>
    </row>
    <row r="7" spans="2:7" ht="43.5" customHeight="1">
      <c r="B7" s="357">
        <v>4</v>
      </c>
      <c r="C7" s="364" t="s">
        <v>269</v>
      </c>
      <c r="D7" s="359" t="s">
        <v>337</v>
      </c>
      <c r="E7" s="486"/>
    </row>
    <row r="8" spans="2:7" ht="43.5" customHeight="1">
      <c r="B8" s="357">
        <v>5</v>
      </c>
      <c r="C8" s="365" t="s">
        <v>270</v>
      </c>
      <c r="D8" s="366" t="s">
        <v>271</v>
      </c>
      <c r="E8" s="369" t="s">
        <v>280</v>
      </c>
    </row>
    <row r="9" spans="2:7" ht="43.5" customHeight="1">
      <c r="B9" s="357">
        <v>6</v>
      </c>
      <c r="C9" s="367" t="s">
        <v>272</v>
      </c>
      <c r="D9" s="366" t="s">
        <v>273</v>
      </c>
      <c r="E9" s="369" t="s">
        <v>278</v>
      </c>
    </row>
    <row r="10" spans="2:7" ht="21.75" customHeight="1">
      <c r="B10" s="487"/>
      <c r="C10" s="488"/>
      <c r="D10" s="488"/>
      <c r="E10" s="488"/>
    </row>
    <row r="11" spans="2:7" ht="20.5" customHeight="1">
      <c r="B11" s="368" t="s">
        <v>274</v>
      </c>
    </row>
    <row r="12" spans="2:7" ht="20.5" customHeight="1">
      <c r="B12" s="356"/>
      <c r="C12" s="489" t="s">
        <v>275</v>
      </c>
      <c r="D12" s="490"/>
      <c r="E12" s="491"/>
    </row>
    <row r="13" spans="2:7" ht="57.75" customHeight="1">
      <c r="B13" s="357">
        <v>1</v>
      </c>
      <c r="C13" s="485" t="s">
        <v>299</v>
      </c>
      <c r="D13" s="485"/>
      <c r="E13" s="485"/>
    </row>
    <row r="14" spans="2:7" ht="57.75" customHeight="1">
      <c r="B14" s="357">
        <v>2</v>
      </c>
      <c r="C14" s="485" t="s">
        <v>276</v>
      </c>
      <c r="D14" s="485"/>
      <c r="E14" s="485"/>
      <c r="G14" s="354" t="s">
        <v>282</v>
      </c>
    </row>
    <row r="15" spans="2:7" ht="57.75" customHeight="1">
      <c r="B15" s="357">
        <v>3</v>
      </c>
      <c r="C15" s="485" t="s">
        <v>336</v>
      </c>
      <c r="D15" s="485"/>
      <c r="E15" s="485"/>
    </row>
    <row r="16" spans="2:7" ht="20.5" customHeight="1"/>
    <row r="17" ht="20.5" customHeight="1"/>
    <row r="18" ht="20.5" customHeight="1"/>
    <row r="19" ht="20.5" customHeight="1"/>
    <row r="20" ht="20.5" customHeight="1"/>
  </sheetData>
  <mergeCells count="6">
    <mergeCell ref="C15:E15"/>
    <mergeCell ref="E4:E7"/>
    <mergeCell ref="B10:E10"/>
    <mergeCell ref="C12:E12"/>
    <mergeCell ref="C13:E13"/>
    <mergeCell ref="C14:E14"/>
  </mergeCells>
  <phoneticPr fontId="6"/>
  <pageMargins left="0.7" right="0.7" top="0.75" bottom="0.75" header="0.3" footer="0.3"/>
  <pageSetup paperSize="9" scale="8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34"/>
  <sheetViews>
    <sheetView view="pageBreakPreview" zoomScale="70" zoomScaleNormal="100" zoomScaleSheetLayoutView="70" workbookViewId="0">
      <selection activeCell="I8" sqref="I8:J8"/>
    </sheetView>
  </sheetViews>
  <sheetFormatPr defaultColWidth="9" defaultRowHeight="20.149999999999999" customHeight="1"/>
  <cols>
    <col min="1" max="1" width="6.6328125" style="375" customWidth="1"/>
    <col min="2" max="2" width="19.90625" style="375" customWidth="1"/>
    <col min="3" max="6" width="24.08984375" style="375" customWidth="1"/>
    <col min="7" max="7" width="1.36328125" style="377" customWidth="1"/>
    <col min="8" max="16384" width="9" style="375"/>
  </cols>
  <sheetData>
    <row r="1" spans="1:8" ht="23.25" customHeight="1">
      <c r="A1" s="374" t="s">
        <v>154</v>
      </c>
      <c r="B1" s="374"/>
      <c r="F1" s="376"/>
    </row>
    <row r="2" spans="1:8" ht="8.25" customHeight="1">
      <c r="A2" s="378"/>
      <c r="B2" s="378"/>
    </row>
    <row r="3" spans="1:8" s="380" customFormat="1" ht="35.15" customHeight="1" thickBot="1">
      <c r="A3" s="872" t="s">
        <v>283</v>
      </c>
      <c r="B3" s="872"/>
      <c r="C3" s="872"/>
      <c r="D3" s="872"/>
      <c r="E3" s="872"/>
      <c r="F3" s="872"/>
      <c r="G3" s="379"/>
    </row>
    <row r="4" spans="1:8" s="380" customFormat="1" ht="27" customHeight="1">
      <c r="C4" s="381" t="s">
        <v>155</v>
      </c>
      <c r="D4" s="873" t="str">
        <f>'調書1-1'!$AJ$1&amp;"　"&amp;'調書1-1'!$AQ$1</f>
        <v>　</v>
      </c>
      <c r="E4" s="874"/>
      <c r="F4" s="875"/>
      <c r="G4" s="379"/>
    </row>
    <row r="5" spans="1:8" s="380" customFormat="1" ht="25.5" customHeight="1" thickBot="1">
      <c r="C5" s="382" t="s">
        <v>30</v>
      </c>
      <c r="D5" s="876"/>
      <c r="E5" s="876"/>
      <c r="F5" s="877"/>
    </row>
    <row r="6" spans="1:8" s="380" customFormat="1" ht="12" customHeight="1">
      <c r="C6" s="383"/>
      <c r="D6" s="384"/>
      <c r="E6" s="385"/>
      <c r="F6" s="386"/>
      <c r="G6" s="379"/>
    </row>
    <row r="7" spans="1:8" s="380" customFormat="1" ht="23.25" customHeight="1">
      <c r="A7" s="878" t="s">
        <v>284</v>
      </c>
      <c r="B7" s="879"/>
      <c r="C7" s="387" t="s">
        <v>156</v>
      </c>
      <c r="D7" s="387" t="s">
        <v>157</v>
      </c>
      <c r="E7" s="387" t="s">
        <v>158</v>
      </c>
      <c r="F7" s="387" t="s">
        <v>11</v>
      </c>
      <c r="G7" s="388"/>
    </row>
    <row r="8" spans="1:8" s="380" customFormat="1" ht="114.75" customHeight="1">
      <c r="A8" s="880"/>
      <c r="B8" s="881"/>
      <c r="C8" s="389"/>
      <c r="D8" s="390"/>
      <c r="E8" s="389"/>
      <c r="F8" s="391"/>
      <c r="G8" s="392"/>
      <c r="H8" s="388"/>
    </row>
    <row r="9" spans="1:8" s="380" customFormat="1" ht="20.149999999999999" customHeight="1">
      <c r="D9" s="393"/>
      <c r="E9" s="394"/>
      <c r="F9" s="394"/>
      <c r="G9" s="388"/>
    </row>
    <row r="10" spans="1:8" s="380" customFormat="1" ht="55" customHeight="1">
      <c r="A10" s="865" t="s">
        <v>285</v>
      </c>
      <c r="B10" s="858"/>
      <c r="C10" s="395"/>
      <c r="D10" s="395"/>
      <c r="E10" s="395"/>
      <c r="F10" s="396">
        <f>C10+D10+E10</f>
        <v>0</v>
      </c>
      <c r="G10" s="397"/>
    </row>
    <row r="11" spans="1:8" s="380" customFormat="1" ht="20.149999999999999" customHeight="1">
      <c r="C11" s="398"/>
      <c r="D11" s="399"/>
      <c r="E11" s="400"/>
      <c r="F11" s="401"/>
      <c r="G11" s="388"/>
    </row>
    <row r="12" spans="1:8" s="380" customFormat="1" ht="55" customHeight="1">
      <c r="A12" s="865" t="s">
        <v>286</v>
      </c>
      <c r="B12" s="858"/>
      <c r="C12" s="395"/>
      <c r="D12" s="395"/>
      <c r="E12" s="395"/>
      <c r="F12" s="396">
        <f>C12+D12+E12</f>
        <v>0</v>
      </c>
      <c r="G12" s="397"/>
    </row>
    <row r="13" spans="1:8" s="380" customFormat="1" ht="20.149999999999999" customHeight="1">
      <c r="C13" s="398"/>
      <c r="D13" s="399"/>
      <c r="E13" s="400"/>
      <c r="F13" s="401"/>
      <c r="G13" s="388"/>
    </row>
    <row r="14" spans="1:8" s="380" customFormat="1" ht="55" customHeight="1">
      <c r="A14" s="865" t="s">
        <v>287</v>
      </c>
      <c r="B14" s="858"/>
      <c r="C14" s="396">
        <f>C10-C12</f>
        <v>0</v>
      </c>
      <c r="D14" s="396">
        <f t="shared" ref="D14:E14" si="0">D10-D12</f>
        <v>0</v>
      </c>
      <c r="E14" s="396">
        <f t="shared" si="0"/>
        <v>0</v>
      </c>
      <c r="F14" s="396">
        <f>C14+D14+E14</f>
        <v>0</v>
      </c>
      <c r="G14" s="397"/>
    </row>
    <row r="15" spans="1:8" s="380" customFormat="1" ht="20.149999999999999" customHeight="1">
      <c r="C15" s="398"/>
      <c r="D15" s="400"/>
      <c r="E15" s="400"/>
      <c r="F15" s="401"/>
      <c r="G15" s="388"/>
    </row>
    <row r="16" spans="1:8" s="380" customFormat="1" ht="55" customHeight="1">
      <c r="A16" s="865" t="s">
        <v>288</v>
      </c>
      <c r="B16" s="858"/>
      <c r="C16" s="402"/>
      <c r="D16" s="403"/>
      <c r="E16" s="402"/>
      <c r="F16" s="395"/>
      <c r="G16" s="397"/>
    </row>
    <row r="17" spans="1:18" s="380" customFormat="1" ht="20.149999999999999" customHeight="1">
      <c r="C17" s="398"/>
      <c r="D17" s="400"/>
      <c r="E17" s="400"/>
      <c r="F17" s="401"/>
      <c r="G17" s="388"/>
    </row>
    <row r="18" spans="1:18" s="380" customFormat="1" ht="55" customHeight="1">
      <c r="A18" s="865" t="s">
        <v>323</v>
      </c>
      <c r="B18" s="858"/>
      <c r="C18" s="402"/>
      <c r="D18" s="403"/>
      <c r="E18" s="402"/>
      <c r="F18" s="395"/>
      <c r="G18" s="397"/>
      <c r="Q18" s="864"/>
      <c r="R18" s="864"/>
    </row>
    <row r="19" spans="1:18" s="380" customFormat="1" ht="18.75" customHeight="1">
      <c r="A19" s="404"/>
      <c r="B19" s="404"/>
      <c r="C19" s="401"/>
      <c r="D19" s="405"/>
      <c r="E19" s="401"/>
      <c r="F19" s="401"/>
      <c r="G19" s="388"/>
    </row>
    <row r="20" spans="1:18" s="380" customFormat="1" ht="55" customHeight="1">
      <c r="A20" s="865" t="s">
        <v>290</v>
      </c>
      <c r="B20" s="858"/>
      <c r="C20" s="402"/>
      <c r="D20" s="403"/>
      <c r="E20" s="402"/>
      <c r="F20" s="395"/>
      <c r="G20" s="397"/>
    </row>
    <row r="21" spans="1:18" s="380" customFormat="1" ht="18.75" customHeight="1">
      <c r="A21" s="404"/>
      <c r="B21" s="404"/>
      <c r="C21" s="401"/>
      <c r="D21" s="405"/>
      <c r="E21" s="401"/>
      <c r="F21" s="401"/>
      <c r="G21" s="388"/>
    </row>
    <row r="22" spans="1:18" s="380" customFormat="1" ht="55" customHeight="1">
      <c r="A22" s="865" t="s">
        <v>291</v>
      </c>
      <c r="B22" s="858"/>
      <c r="C22" s="406"/>
      <c r="D22" s="407"/>
      <c r="E22" s="406"/>
      <c r="F22" s="408" t="e">
        <f>ROUND(F16/(ROUNDUP(F18/F20,1))/12,0)</f>
        <v>#DIV/0!</v>
      </c>
      <c r="G22" s="397"/>
    </row>
    <row r="23" spans="1:18" s="380" customFormat="1" ht="20.25" customHeight="1">
      <c r="A23" s="404"/>
      <c r="B23" s="404"/>
      <c r="C23" s="388"/>
      <c r="D23" s="409"/>
      <c r="E23" s="388"/>
      <c r="F23" s="388"/>
      <c r="G23" s="388"/>
    </row>
    <row r="24" spans="1:18" s="380" customFormat="1" ht="35.25" customHeight="1">
      <c r="A24" s="388" t="s">
        <v>292</v>
      </c>
      <c r="B24" s="392"/>
      <c r="C24" s="392"/>
      <c r="D24" s="392"/>
      <c r="E24" s="392"/>
      <c r="F24" s="392"/>
      <c r="G24" s="392"/>
    </row>
    <row r="25" spans="1:18" s="380" customFormat="1" ht="72" customHeight="1">
      <c r="A25" s="866" t="s">
        <v>293</v>
      </c>
      <c r="B25" s="866"/>
      <c r="C25" s="866"/>
      <c r="D25" s="866"/>
      <c r="E25" s="866"/>
      <c r="F25" s="866"/>
      <c r="G25" s="385"/>
    </row>
    <row r="26" spans="1:18" s="380" customFormat="1" ht="19.5" customHeight="1">
      <c r="A26" s="388"/>
      <c r="B26" s="388"/>
      <c r="C26" s="385"/>
      <c r="D26" s="385"/>
      <c r="E26" s="385"/>
      <c r="F26" s="385"/>
      <c r="G26" s="385"/>
    </row>
    <row r="27" spans="1:18" s="380" customFormat="1" ht="46" customHeight="1" thickBot="1">
      <c r="A27" s="867" t="s">
        <v>294</v>
      </c>
      <c r="B27" s="867"/>
      <c r="C27" s="868"/>
      <c r="D27" s="868"/>
      <c r="E27" s="868"/>
      <c r="F27" s="868"/>
      <c r="G27" s="868"/>
    </row>
    <row r="28" spans="1:18" s="380" customFormat="1" ht="27.65" customHeight="1">
      <c r="A28" s="410" t="s">
        <v>159</v>
      </c>
      <c r="B28" s="869" t="s">
        <v>160</v>
      </c>
      <c r="C28" s="870"/>
      <c r="D28" s="871" t="s">
        <v>161</v>
      </c>
      <c r="E28" s="871"/>
      <c r="F28" s="871"/>
    </row>
    <row r="29" spans="1:18" s="380" customFormat="1" ht="27.65" customHeight="1" thickBot="1">
      <c r="A29" s="411"/>
      <c r="B29" s="857" t="s">
        <v>162</v>
      </c>
      <c r="C29" s="858"/>
      <c r="D29" s="859"/>
      <c r="E29" s="860"/>
      <c r="F29" s="860"/>
    </row>
    <row r="30" spans="1:18" s="380" customFormat="1" ht="27.65" customHeight="1" thickBot="1">
      <c r="A30" s="411"/>
      <c r="B30" s="857" t="s">
        <v>163</v>
      </c>
      <c r="C30" s="858"/>
      <c r="D30" s="412" t="s">
        <v>164</v>
      </c>
      <c r="E30" s="861"/>
      <c r="F30" s="862"/>
    </row>
    <row r="31" spans="1:18" s="380" customFormat="1" ht="27.65" customHeight="1" thickBot="1">
      <c r="A31" s="411"/>
      <c r="B31" s="857" t="s">
        <v>165</v>
      </c>
      <c r="C31" s="858"/>
      <c r="D31" s="412" t="s">
        <v>166</v>
      </c>
      <c r="E31" s="861"/>
      <c r="F31" s="862"/>
    </row>
    <row r="32" spans="1:18" s="380" customFormat="1" ht="27.65" customHeight="1">
      <c r="A32" s="411"/>
      <c r="B32" s="857" t="s">
        <v>167</v>
      </c>
      <c r="C32" s="858"/>
      <c r="D32" s="859"/>
      <c r="E32" s="863"/>
      <c r="F32" s="863"/>
    </row>
    <row r="33" spans="1:6" s="380" customFormat="1" ht="27.65" customHeight="1" thickBot="1">
      <c r="A33" s="411"/>
      <c r="B33" s="857" t="s">
        <v>168</v>
      </c>
      <c r="C33" s="858"/>
      <c r="D33" s="859"/>
      <c r="E33" s="860"/>
      <c r="F33" s="860"/>
    </row>
    <row r="34" spans="1:6" s="380" customFormat="1" ht="29.25" customHeight="1" thickBot="1">
      <c r="A34" s="413"/>
      <c r="B34" s="857" t="s">
        <v>169</v>
      </c>
      <c r="C34" s="858"/>
      <c r="D34" s="412" t="s">
        <v>170</v>
      </c>
      <c r="E34" s="861"/>
      <c r="F34" s="862"/>
    </row>
  </sheetData>
  <mergeCells count="28">
    <mergeCell ref="A12:B12"/>
    <mergeCell ref="A14:B14"/>
    <mergeCell ref="A16:B16"/>
    <mergeCell ref="A18:B18"/>
    <mergeCell ref="A3:F3"/>
    <mergeCell ref="D4:F4"/>
    <mergeCell ref="D5:F5"/>
    <mergeCell ref="A7:B8"/>
    <mergeCell ref="A10:B10"/>
    <mergeCell ref="Q18:R18"/>
    <mergeCell ref="A20:B20"/>
    <mergeCell ref="A25:F25"/>
    <mergeCell ref="A27:G27"/>
    <mergeCell ref="B28:C28"/>
    <mergeCell ref="D28:F28"/>
    <mergeCell ref="A22:B22"/>
    <mergeCell ref="B29:C29"/>
    <mergeCell ref="D29:F29"/>
    <mergeCell ref="B33:C33"/>
    <mergeCell ref="D33:F33"/>
    <mergeCell ref="B34:C34"/>
    <mergeCell ref="E34:F34"/>
    <mergeCell ref="B30:C30"/>
    <mergeCell ref="E30:F30"/>
    <mergeCell ref="B31:C31"/>
    <mergeCell ref="E31:F31"/>
    <mergeCell ref="B32:C32"/>
    <mergeCell ref="D32:F32"/>
  </mergeCells>
  <phoneticPr fontId="6"/>
  <dataValidations count="2">
    <dataValidation type="list" allowBlank="1" showInputMessage="1" showErrorMessage="1" sqref="A29:A34">
      <formula1>"〇"</formula1>
    </dataValidation>
    <dataValidation type="list" allowBlank="1" showInputMessage="1" showErrorMessage="1" sqref="D5:F5">
      <formula1>"就労継続支援Ａ型,就労継続支援Ｂ型,就労移行支援,生活介護"</formula1>
    </dataValidation>
  </dataValidations>
  <pageMargins left="0.7" right="0.7" top="0.75" bottom="0.75" header="0.3" footer="0.3"/>
  <pageSetup paperSize="9" scale="6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view="pageBreakPreview" zoomScale="85" zoomScaleNormal="100" zoomScaleSheetLayoutView="85" workbookViewId="0">
      <selection activeCell="E8" sqref="E8"/>
    </sheetView>
  </sheetViews>
  <sheetFormatPr defaultColWidth="9" defaultRowHeight="20.149999999999999" customHeight="1"/>
  <cols>
    <col min="1" max="1" width="6.6328125" style="293" customWidth="1"/>
    <col min="2" max="2" width="17.6328125" style="293" customWidth="1"/>
    <col min="3" max="3" width="24.26953125" style="293" customWidth="1"/>
    <col min="4" max="4" width="25.26953125" style="293" customWidth="1"/>
    <col min="5" max="5" width="24.90625" style="293" customWidth="1"/>
    <col min="6" max="6" width="24.6328125" style="293" customWidth="1"/>
    <col min="7" max="7" width="1.36328125" style="295" customWidth="1"/>
    <col min="8" max="16384" width="9" style="293"/>
  </cols>
  <sheetData>
    <row r="1" spans="1:15" ht="23.25" customHeight="1">
      <c r="A1" s="292" t="s">
        <v>154</v>
      </c>
      <c r="B1" s="292"/>
      <c r="F1" s="294"/>
    </row>
    <row r="2" spans="1:15" ht="8.25" customHeight="1" thickBot="1">
      <c r="A2" s="296"/>
      <c r="B2" s="296"/>
    </row>
    <row r="3" spans="1:15" s="298" customFormat="1" ht="54" customHeight="1" thickTop="1" thickBot="1">
      <c r="A3" s="867" t="s">
        <v>283</v>
      </c>
      <c r="B3" s="867"/>
      <c r="C3" s="894"/>
      <c r="D3" s="894"/>
      <c r="E3" s="894"/>
      <c r="F3" s="312" t="s">
        <v>171</v>
      </c>
      <c r="G3" s="297"/>
    </row>
    <row r="4" spans="1:15" s="298" customFormat="1" ht="27" customHeight="1" thickTop="1">
      <c r="C4" s="299" t="s">
        <v>155</v>
      </c>
      <c r="D4" s="895" t="s">
        <v>295</v>
      </c>
      <c r="E4" s="896"/>
      <c r="F4" s="897"/>
      <c r="G4" s="297"/>
    </row>
    <row r="5" spans="1:15" s="298" customFormat="1" ht="25.5" customHeight="1" thickBot="1">
      <c r="C5" s="300" t="s">
        <v>30</v>
      </c>
      <c r="D5" s="898" t="s">
        <v>296</v>
      </c>
      <c r="E5" s="898"/>
      <c r="F5" s="899"/>
    </row>
    <row r="6" spans="1:15" s="298" customFormat="1" ht="12" customHeight="1">
      <c r="C6" s="301"/>
      <c r="D6" s="302"/>
      <c r="E6" s="373"/>
      <c r="F6" s="371"/>
      <c r="G6" s="297"/>
    </row>
    <row r="7" spans="1:15" s="298" customFormat="1" ht="23.25" customHeight="1">
      <c r="A7" s="900" t="s">
        <v>284</v>
      </c>
      <c r="B7" s="901"/>
      <c r="C7" s="303" t="s">
        <v>156</v>
      </c>
      <c r="D7" s="303" t="s">
        <v>157</v>
      </c>
      <c r="E7" s="303" t="s">
        <v>158</v>
      </c>
      <c r="F7" s="303" t="s">
        <v>11</v>
      </c>
      <c r="G7" s="304"/>
    </row>
    <row r="8" spans="1:15" s="298" customFormat="1" ht="114.75" customHeight="1">
      <c r="A8" s="902"/>
      <c r="B8" s="903"/>
      <c r="C8" s="305" t="s">
        <v>172</v>
      </c>
      <c r="D8" s="306" t="s">
        <v>173</v>
      </c>
      <c r="E8" s="305" t="s">
        <v>174</v>
      </c>
      <c r="F8" s="307"/>
      <c r="G8" s="370"/>
      <c r="H8" s="304"/>
    </row>
    <row r="9" spans="1:15" s="298" customFormat="1" ht="20.149999999999999" customHeight="1">
      <c r="D9" s="308"/>
      <c r="E9" s="309"/>
      <c r="F9" s="309"/>
      <c r="G9" s="304"/>
      <c r="O9"/>
    </row>
    <row r="10" spans="1:15" s="298" customFormat="1" ht="55" customHeight="1">
      <c r="A10" s="890" t="s">
        <v>285</v>
      </c>
      <c r="B10" s="883"/>
      <c r="C10" s="414">
        <v>356210</v>
      </c>
      <c r="D10" s="415">
        <v>2500326</v>
      </c>
      <c r="E10" s="416">
        <v>264995</v>
      </c>
      <c r="F10" s="417">
        <f>C10+D10+E10</f>
        <v>3121531</v>
      </c>
      <c r="G10" s="310"/>
    </row>
    <row r="11" spans="1:15" s="298" customFormat="1" ht="20.149999999999999" customHeight="1">
      <c r="C11" s="418"/>
      <c r="D11" s="419"/>
      <c r="E11" s="420"/>
      <c r="F11" s="420"/>
      <c r="G11" s="304"/>
    </row>
    <row r="12" spans="1:15" s="298" customFormat="1" ht="55" customHeight="1">
      <c r="A12" s="890" t="s">
        <v>286</v>
      </c>
      <c r="B12" s="883"/>
      <c r="C12" s="414">
        <v>0</v>
      </c>
      <c r="D12" s="415">
        <v>1250849</v>
      </c>
      <c r="E12" s="416">
        <v>0</v>
      </c>
      <c r="F12" s="421">
        <f>C12+D12+E12</f>
        <v>1250849</v>
      </c>
      <c r="G12" s="310"/>
    </row>
    <row r="13" spans="1:15" s="298" customFormat="1" ht="20.149999999999999" customHeight="1">
      <c r="C13" s="418"/>
      <c r="D13" s="419"/>
      <c r="E13" s="420"/>
      <c r="F13" s="420"/>
      <c r="G13" s="304"/>
    </row>
    <row r="14" spans="1:15" s="298" customFormat="1" ht="55" customHeight="1">
      <c r="A14" s="890" t="s">
        <v>287</v>
      </c>
      <c r="B14" s="883"/>
      <c r="C14" s="422">
        <f>C10-C12</f>
        <v>356210</v>
      </c>
      <c r="D14" s="423">
        <f t="shared" ref="D14:E14" si="0">D10-D12</f>
        <v>1249477</v>
      </c>
      <c r="E14" s="421">
        <f t="shared" si="0"/>
        <v>264995</v>
      </c>
      <c r="F14" s="421">
        <f>C14+D14+E14</f>
        <v>1870682</v>
      </c>
      <c r="G14" s="310"/>
    </row>
    <row r="15" spans="1:15" s="298" customFormat="1" ht="20.149999999999999" customHeight="1">
      <c r="C15" s="418"/>
      <c r="D15" s="420"/>
      <c r="E15" s="420"/>
      <c r="F15" s="424"/>
      <c r="G15" s="304"/>
    </row>
    <row r="16" spans="1:15" s="298" customFormat="1" ht="55" customHeight="1">
      <c r="A16" s="890" t="s">
        <v>288</v>
      </c>
      <c r="B16" s="883"/>
      <c r="C16" s="425"/>
      <c r="D16" s="426"/>
      <c r="E16" s="425"/>
      <c r="F16" s="414">
        <v>1870682</v>
      </c>
      <c r="G16" s="310"/>
    </row>
    <row r="17" spans="1:18" s="298" customFormat="1" ht="20.149999999999999" customHeight="1">
      <c r="C17" s="418"/>
      <c r="D17" s="420"/>
      <c r="E17" s="420"/>
      <c r="F17" s="424"/>
      <c r="G17" s="304"/>
    </row>
    <row r="18" spans="1:18" s="298" customFormat="1" ht="55" customHeight="1">
      <c r="A18" s="890" t="s">
        <v>289</v>
      </c>
      <c r="B18" s="883"/>
      <c r="C18" s="425"/>
      <c r="D18" s="426"/>
      <c r="E18" s="425"/>
      <c r="F18" s="414">
        <v>1950</v>
      </c>
      <c r="G18" s="310"/>
      <c r="Q18" s="889"/>
      <c r="R18" s="889"/>
    </row>
    <row r="19" spans="1:18" s="298" customFormat="1" ht="18.75" customHeight="1">
      <c r="A19" s="372"/>
      <c r="B19" s="372"/>
      <c r="C19" s="424"/>
      <c r="D19" s="427"/>
      <c r="E19" s="424"/>
      <c r="F19" s="424"/>
      <c r="G19" s="304"/>
    </row>
    <row r="20" spans="1:18" s="298" customFormat="1" ht="55" customHeight="1">
      <c r="A20" s="890" t="s">
        <v>290</v>
      </c>
      <c r="B20" s="883"/>
      <c r="C20" s="425"/>
      <c r="D20" s="426"/>
      <c r="E20" s="425"/>
      <c r="F20" s="414">
        <v>270</v>
      </c>
      <c r="G20" s="310"/>
    </row>
    <row r="21" spans="1:18" s="298" customFormat="1" ht="18.75" customHeight="1">
      <c r="A21" s="372"/>
      <c r="B21" s="372"/>
      <c r="C21" s="424"/>
      <c r="D21" s="427"/>
      <c r="E21" s="424"/>
      <c r="F21" s="424"/>
      <c r="G21" s="304"/>
    </row>
    <row r="22" spans="1:18" s="298" customFormat="1" ht="55" customHeight="1">
      <c r="A22" s="890" t="s">
        <v>291</v>
      </c>
      <c r="B22" s="883"/>
      <c r="C22" s="428"/>
      <c r="D22" s="429"/>
      <c r="E22" s="428"/>
      <c r="F22" s="422">
        <f>ROUND(F16/(ROUNDUP(F18/F20,1))/12,0)</f>
        <v>21355</v>
      </c>
      <c r="G22" s="310"/>
    </row>
    <row r="23" spans="1:18" s="380" customFormat="1" ht="20.25" customHeight="1">
      <c r="A23" s="404"/>
      <c r="B23" s="404"/>
      <c r="C23" s="388"/>
      <c r="D23" s="409"/>
      <c r="E23" s="388"/>
      <c r="F23" s="388"/>
      <c r="G23" s="388"/>
    </row>
    <row r="24" spans="1:18" s="380" customFormat="1" ht="35.25" customHeight="1">
      <c r="A24" s="388" t="s">
        <v>292</v>
      </c>
      <c r="B24" s="388"/>
      <c r="C24" s="388"/>
      <c r="D24" s="388"/>
      <c r="E24" s="388"/>
      <c r="F24" s="388"/>
      <c r="G24" s="388"/>
    </row>
    <row r="25" spans="1:18" s="380" customFormat="1" ht="72" customHeight="1">
      <c r="A25" s="866" t="s">
        <v>293</v>
      </c>
      <c r="B25" s="866"/>
      <c r="C25" s="866"/>
      <c r="D25" s="866"/>
      <c r="E25" s="866"/>
      <c r="F25" s="866"/>
      <c r="G25" s="385"/>
    </row>
    <row r="26" spans="1:18" s="298" customFormat="1" ht="19.5" customHeight="1">
      <c r="A26" s="304"/>
      <c r="B26" s="304"/>
      <c r="C26" s="373"/>
      <c r="D26" s="373"/>
      <c r="E26" s="373"/>
      <c r="F26" s="373"/>
      <c r="G26" s="373"/>
    </row>
    <row r="27" spans="1:18" s="298" customFormat="1" ht="46" customHeight="1" thickBot="1">
      <c r="A27" s="867" t="s">
        <v>294</v>
      </c>
      <c r="B27" s="867"/>
      <c r="C27" s="868"/>
      <c r="D27" s="868"/>
      <c r="E27" s="868"/>
      <c r="F27" s="868"/>
      <c r="G27" s="868"/>
    </row>
    <row r="28" spans="1:18" s="298" customFormat="1" ht="27.65" customHeight="1">
      <c r="A28" s="430" t="s">
        <v>159</v>
      </c>
      <c r="B28" s="891" t="s">
        <v>160</v>
      </c>
      <c r="C28" s="892"/>
      <c r="D28" s="893" t="s">
        <v>161</v>
      </c>
      <c r="E28" s="893"/>
      <c r="F28" s="893"/>
    </row>
    <row r="29" spans="1:18" s="298" customFormat="1" ht="27.65" customHeight="1" thickBot="1">
      <c r="A29" s="431"/>
      <c r="B29" s="882" t="s">
        <v>162</v>
      </c>
      <c r="C29" s="883"/>
      <c r="D29" s="884"/>
      <c r="E29" s="885"/>
      <c r="F29" s="885"/>
    </row>
    <row r="30" spans="1:18" s="298" customFormat="1" ht="27.65" customHeight="1" thickBot="1">
      <c r="A30" s="431"/>
      <c r="B30" s="882" t="s">
        <v>163</v>
      </c>
      <c r="C30" s="883"/>
      <c r="D30" s="311" t="s">
        <v>164</v>
      </c>
      <c r="E30" s="886"/>
      <c r="F30" s="887"/>
    </row>
    <row r="31" spans="1:18" s="298" customFormat="1" ht="27.65" customHeight="1" thickBot="1">
      <c r="A31" s="431"/>
      <c r="B31" s="882" t="s">
        <v>165</v>
      </c>
      <c r="C31" s="883"/>
      <c r="D31" s="311" t="s">
        <v>166</v>
      </c>
      <c r="E31" s="886"/>
      <c r="F31" s="887"/>
    </row>
    <row r="32" spans="1:18" s="298" customFormat="1" ht="27.65" customHeight="1">
      <c r="A32" s="431"/>
      <c r="B32" s="882" t="s">
        <v>167</v>
      </c>
      <c r="C32" s="883"/>
      <c r="D32" s="884"/>
      <c r="E32" s="888"/>
      <c r="F32" s="888"/>
    </row>
    <row r="33" spans="1:6" s="298" customFormat="1" ht="27.65" customHeight="1" thickBot="1">
      <c r="A33" s="431"/>
      <c r="B33" s="882" t="s">
        <v>168</v>
      </c>
      <c r="C33" s="883"/>
      <c r="D33" s="884"/>
      <c r="E33" s="885"/>
      <c r="F33" s="885"/>
    </row>
    <row r="34" spans="1:6" s="298" customFormat="1" ht="29.25" customHeight="1" thickBot="1">
      <c r="A34" s="432"/>
      <c r="B34" s="882" t="s">
        <v>169</v>
      </c>
      <c r="C34" s="883"/>
      <c r="D34" s="311" t="s">
        <v>170</v>
      </c>
      <c r="E34" s="886"/>
      <c r="F34" s="887"/>
    </row>
  </sheetData>
  <sheetProtection password="CC09" sheet="1" objects="1" scenarios="1"/>
  <mergeCells count="28">
    <mergeCell ref="A12:B12"/>
    <mergeCell ref="A14:B14"/>
    <mergeCell ref="A16:B16"/>
    <mergeCell ref="A18:B18"/>
    <mergeCell ref="A3:E3"/>
    <mergeCell ref="D4:F4"/>
    <mergeCell ref="D5:F5"/>
    <mergeCell ref="A7:B8"/>
    <mergeCell ref="A10:B10"/>
    <mergeCell ref="Q18:R18"/>
    <mergeCell ref="A20:B20"/>
    <mergeCell ref="A25:F25"/>
    <mergeCell ref="A27:G27"/>
    <mergeCell ref="B28:C28"/>
    <mergeCell ref="D28:F28"/>
    <mergeCell ref="A22:B22"/>
    <mergeCell ref="B29:C29"/>
    <mergeCell ref="D29:F29"/>
    <mergeCell ref="B33:C33"/>
    <mergeCell ref="D33:F33"/>
    <mergeCell ref="B34:C34"/>
    <mergeCell ref="E34:F34"/>
    <mergeCell ref="B30:C30"/>
    <mergeCell ref="E30:F30"/>
    <mergeCell ref="B31:C31"/>
    <mergeCell ref="E31:F31"/>
    <mergeCell ref="B32:C32"/>
    <mergeCell ref="D32:F32"/>
  </mergeCells>
  <phoneticPr fontId="6"/>
  <dataValidations count="2">
    <dataValidation type="list" allowBlank="1" showInputMessage="1" showErrorMessage="1" sqref="D5:F5">
      <formula1>"就労継続支援Ａ型,就労継続支援Ｂ型,就労移行支援"</formula1>
    </dataValidation>
    <dataValidation type="list" allowBlank="1" showInputMessage="1" showErrorMessage="1" sqref="A29:A34">
      <formula1>"〇"</formula1>
    </dataValidation>
  </dataValidations>
  <pageMargins left="0.7" right="0.7" top="0.75" bottom="0.75" header="0.3" footer="0.3"/>
  <pageSetup paperSize="9" scale="67"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I48"/>
  <sheetViews>
    <sheetView tabSelected="1" view="pageBreakPreview" topLeftCell="A12" zoomScaleNormal="100" zoomScaleSheetLayoutView="100" workbookViewId="0">
      <selection activeCell="A15" sqref="A15:I18"/>
    </sheetView>
  </sheetViews>
  <sheetFormatPr defaultColWidth="8.7265625" defaultRowHeight="13"/>
  <cols>
    <col min="1" max="1" width="11.453125" style="315" customWidth="1"/>
    <col min="2" max="2" width="3.36328125" style="327" customWidth="1"/>
    <col min="3" max="3" width="3.6328125" style="327" customWidth="1"/>
    <col min="4" max="4" width="45.08984375" style="327" customWidth="1"/>
    <col min="5" max="5" width="11.08984375" style="314" customWidth="1"/>
    <col min="6" max="6" width="31.54296875" style="328" customWidth="1"/>
    <col min="7" max="7" width="2.90625" style="328" customWidth="1"/>
    <col min="8" max="8" width="16.26953125" style="328" customWidth="1"/>
    <col min="9" max="9" width="23.453125" style="328" customWidth="1"/>
    <col min="10" max="10" width="27.6328125" style="314" customWidth="1"/>
    <col min="11" max="16384" width="8.7265625" style="314"/>
  </cols>
  <sheetData>
    <row r="1" spans="1:9" ht="19.5" customHeight="1">
      <c r="A1" s="313" t="s">
        <v>175</v>
      </c>
      <c r="E1" s="947" t="s">
        <v>176</v>
      </c>
      <c r="F1" s="947"/>
    </row>
    <row r="2" spans="1:9" ht="6.65" customHeight="1">
      <c r="E2" s="948"/>
      <c r="F2" s="948"/>
    </row>
    <row r="3" spans="1:9" ht="13.5" thickBot="1">
      <c r="A3" s="472" t="s">
        <v>177</v>
      </c>
      <c r="B3" s="949" t="s">
        <v>178</v>
      </c>
      <c r="C3" s="950"/>
      <c r="D3" s="951"/>
      <c r="E3" s="472" t="s">
        <v>179</v>
      </c>
      <c r="F3" s="472" t="s">
        <v>180</v>
      </c>
      <c r="G3" s="329"/>
      <c r="H3" s="317" t="s">
        <v>181</v>
      </c>
      <c r="I3" s="317" t="s">
        <v>182</v>
      </c>
    </row>
    <row r="4" spans="1:9" ht="13.5" customHeight="1" thickTop="1">
      <c r="A4" s="952" t="s">
        <v>246</v>
      </c>
      <c r="B4" s="954" t="s">
        <v>247</v>
      </c>
      <c r="C4" s="955"/>
      <c r="D4" s="956"/>
      <c r="E4" s="957" t="s">
        <v>184</v>
      </c>
      <c r="F4" s="958" t="str">
        <f>IF(E4="","",IF(E4=H4,I3,I4))</f>
        <v>指摘なし</v>
      </c>
      <c r="G4" s="330"/>
      <c r="H4" s="475" t="s">
        <v>184</v>
      </c>
      <c r="I4" s="938" t="s">
        <v>183</v>
      </c>
    </row>
    <row r="5" spans="1:9" ht="13.5" customHeight="1">
      <c r="A5" s="953"/>
      <c r="B5" s="954"/>
      <c r="C5" s="955"/>
      <c r="D5" s="956"/>
      <c r="E5" s="906"/>
      <c r="F5" s="907"/>
      <c r="G5" s="330"/>
      <c r="H5" s="475" t="s">
        <v>185</v>
      </c>
      <c r="I5" s="908"/>
    </row>
    <row r="6" spans="1:9" ht="13.5" customHeight="1">
      <c r="A6" s="953"/>
      <c r="B6" s="939" t="s">
        <v>248</v>
      </c>
      <c r="C6" s="331"/>
      <c r="D6" s="332" t="s">
        <v>186</v>
      </c>
      <c r="E6" s="906"/>
      <c r="F6" s="907"/>
      <c r="G6" s="333"/>
      <c r="H6" s="475" t="s">
        <v>187</v>
      </c>
      <c r="I6" s="908"/>
    </row>
    <row r="7" spans="1:9" ht="13.5" customHeight="1">
      <c r="A7" s="953"/>
      <c r="B7" s="940"/>
      <c r="C7" s="331"/>
      <c r="D7" s="332" t="s">
        <v>188</v>
      </c>
      <c r="E7" s="906"/>
      <c r="F7" s="907"/>
      <c r="G7" s="333"/>
      <c r="H7" s="475" t="s">
        <v>189</v>
      </c>
      <c r="I7" s="908"/>
    </row>
    <row r="8" spans="1:9" ht="13.5" customHeight="1">
      <c r="A8" s="953"/>
      <c r="B8" s="940"/>
      <c r="C8" s="331"/>
      <c r="D8" s="332" t="s">
        <v>190</v>
      </c>
      <c r="E8" s="906"/>
      <c r="F8" s="959"/>
      <c r="G8" s="334"/>
      <c r="H8" s="475"/>
      <c r="I8" s="908"/>
    </row>
    <row r="9" spans="1:9" ht="13.5" customHeight="1">
      <c r="A9" s="953"/>
      <c r="B9" s="941"/>
      <c r="C9" s="331"/>
      <c r="D9" s="335" t="s">
        <v>191</v>
      </c>
      <c r="E9" s="906"/>
      <c r="F9" s="959"/>
      <c r="G9" s="334"/>
      <c r="H9" s="475"/>
      <c r="I9" s="908"/>
    </row>
    <row r="10" spans="1:9" ht="24" customHeight="1">
      <c r="A10" s="904" t="s">
        <v>349</v>
      </c>
      <c r="B10" s="905" t="s">
        <v>350</v>
      </c>
      <c r="C10" s="905"/>
      <c r="D10" s="905"/>
      <c r="E10" s="906" t="s">
        <v>351</v>
      </c>
      <c r="F10" s="907" t="str">
        <f>IF(E10="","",IF(E10=H10,I3,I10))</f>
        <v>感染症や非常災害の発生時において、利用者に対するサービスの提供を継続的に実施するための、及び非常時の体制で早期の業務再開を図るための計画（業務継続計画）を策定すること。</v>
      </c>
      <c r="G10" s="334"/>
      <c r="H10" s="475" t="s">
        <v>352</v>
      </c>
      <c r="I10" s="942" t="s">
        <v>353</v>
      </c>
    </row>
    <row r="11" spans="1:9" ht="24" customHeight="1">
      <c r="A11" s="904"/>
      <c r="B11" s="905"/>
      <c r="C11" s="905"/>
      <c r="D11" s="905"/>
      <c r="E11" s="906"/>
      <c r="F11" s="907"/>
      <c r="G11" s="334"/>
      <c r="H11" s="475" t="s">
        <v>351</v>
      </c>
      <c r="I11" s="943"/>
    </row>
    <row r="12" spans="1:9" ht="30" customHeight="1">
      <c r="A12" s="904"/>
      <c r="B12" s="905" t="s">
        <v>354</v>
      </c>
      <c r="C12" s="905"/>
      <c r="D12" s="905"/>
      <c r="E12" s="944" t="s">
        <v>355</v>
      </c>
      <c r="F12" s="907" t="str">
        <f>IF(E12="","",IF(E12=H12,I3,I12))</f>
        <v>従業者に対し、業務継続計画について周知するとともに、必要な研修及び訓練（シミュレーション）を定期的に実施し、実施内容・日時・参加者を記録・保管しておくこと。</v>
      </c>
      <c r="G12" s="334"/>
      <c r="H12" s="475" t="s">
        <v>356</v>
      </c>
      <c r="I12" s="917" t="s">
        <v>357</v>
      </c>
    </row>
    <row r="13" spans="1:9" ht="30" customHeight="1">
      <c r="A13" s="904"/>
      <c r="B13" s="905"/>
      <c r="C13" s="905"/>
      <c r="D13" s="905"/>
      <c r="E13" s="945"/>
      <c r="F13" s="907"/>
      <c r="G13" s="334"/>
      <c r="H13" s="475" t="s">
        <v>355</v>
      </c>
      <c r="I13" s="937"/>
    </row>
    <row r="14" spans="1:9" ht="30" customHeight="1">
      <c r="A14" s="904"/>
      <c r="B14" s="905"/>
      <c r="C14" s="905"/>
      <c r="D14" s="905"/>
      <c r="E14" s="946"/>
      <c r="F14" s="907"/>
      <c r="G14" s="334"/>
      <c r="H14" s="475"/>
      <c r="I14" s="478"/>
    </row>
    <row r="15" spans="1:9" ht="25.5" customHeight="1">
      <c r="A15" s="931" t="s">
        <v>362</v>
      </c>
      <c r="B15" s="934" t="s">
        <v>358</v>
      </c>
      <c r="C15" s="935"/>
      <c r="D15" s="936"/>
      <c r="E15" s="476" t="s">
        <v>359</v>
      </c>
      <c r="F15" s="477" t="str">
        <f>IF(E15="","",IF(E15=H15,I3,I15))</f>
        <v>感染症の予防及びまん延防止のための指針を整備すること。</v>
      </c>
      <c r="G15" s="334"/>
      <c r="H15" s="475" t="s">
        <v>360</v>
      </c>
      <c r="I15" s="917" t="s">
        <v>363</v>
      </c>
    </row>
    <row r="16" spans="1:9" ht="65.5" customHeight="1">
      <c r="A16" s="932"/>
      <c r="B16" s="934" t="s">
        <v>364</v>
      </c>
      <c r="C16" s="935"/>
      <c r="D16" s="936"/>
      <c r="E16" s="476" t="s">
        <v>244</v>
      </c>
      <c r="F16" s="477" t="str">
        <f>IF(E16="","",IF(E16=H17,I3,I17))</f>
        <v>感染症の予防及びまん延防止のための対策を検討する委員会を定期的に（年１回）開催し、その内容を従業者に周知しておくこと。</v>
      </c>
      <c r="G16" s="334"/>
      <c r="H16" s="475" t="s">
        <v>359</v>
      </c>
      <c r="I16" s="937"/>
    </row>
    <row r="17" spans="1:9" ht="22.5" customHeight="1">
      <c r="A17" s="932"/>
      <c r="B17" s="905" t="s">
        <v>368</v>
      </c>
      <c r="C17" s="905"/>
      <c r="D17" s="905"/>
      <c r="E17" s="906" t="s">
        <v>356</v>
      </c>
      <c r="F17" s="907" t="str">
        <f>IF(E17="","",IF(E17=H19,I3,I19))</f>
        <v>指摘なし</v>
      </c>
      <c r="G17" s="336"/>
      <c r="H17" s="475" t="s">
        <v>361</v>
      </c>
      <c r="I17" s="917" t="s">
        <v>365</v>
      </c>
    </row>
    <row r="18" spans="1:9" ht="22.5" customHeight="1">
      <c r="A18" s="933"/>
      <c r="B18" s="905"/>
      <c r="C18" s="905"/>
      <c r="D18" s="905"/>
      <c r="E18" s="906"/>
      <c r="F18" s="907"/>
      <c r="G18" s="337"/>
      <c r="H18" s="475" t="s">
        <v>244</v>
      </c>
      <c r="I18" s="937"/>
    </row>
    <row r="19" spans="1:9" ht="44" customHeight="1">
      <c r="A19" s="904" t="s">
        <v>195</v>
      </c>
      <c r="B19" s="915" t="s">
        <v>196</v>
      </c>
      <c r="C19" s="915"/>
      <c r="D19" s="915"/>
      <c r="E19" s="906" t="s">
        <v>199</v>
      </c>
      <c r="F19" s="907" t="str">
        <f>IF(E19="","",IF(E19=H26,I3,I26))</f>
        <v>賠償すべき事態において速やかに賠償を行うため、損害賠償保険に加入しておくことが望ましい。損害賠償保険に加入した場合は、加入を証するため保険料の払い込みが確認できる書類及び保険証券の写しを保管しておくこと。</v>
      </c>
      <c r="G19" s="337"/>
      <c r="H19" s="475" t="s">
        <v>356</v>
      </c>
      <c r="I19" s="917" t="s">
        <v>366</v>
      </c>
    </row>
    <row r="20" spans="1:9" ht="44" customHeight="1">
      <c r="A20" s="904"/>
      <c r="B20" s="916"/>
      <c r="C20" s="916"/>
      <c r="D20" s="916"/>
      <c r="E20" s="906"/>
      <c r="F20" s="907"/>
      <c r="G20" s="337"/>
      <c r="H20" s="475" t="s">
        <v>355</v>
      </c>
      <c r="I20" s="918"/>
    </row>
    <row r="21" spans="1:9" ht="13.5" customHeight="1">
      <c r="A21" s="904"/>
      <c r="B21" s="919" t="s">
        <v>200</v>
      </c>
      <c r="C21" s="920"/>
      <c r="D21" s="921"/>
      <c r="E21" s="906"/>
      <c r="F21" s="907"/>
      <c r="G21" s="337"/>
      <c r="H21" s="475" t="s">
        <v>193</v>
      </c>
      <c r="I21" s="922" t="s">
        <v>192</v>
      </c>
    </row>
    <row r="22" spans="1:9" ht="13.5" customHeight="1">
      <c r="A22" s="904"/>
      <c r="B22" s="341"/>
      <c r="C22" s="924"/>
      <c r="D22" s="925"/>
      <c r="E22" s="906"/>
      <c r="F22" s="907"/>
      <c r="G22" s="338"/>
      <c r="H22" s="475" t="s">
        <v>194</v>
      </c>
      <c r="I22" s="923"/>
    </row>
    <row r="23" spans="1:9" ht="13.5" customHeight="1">
      <c r="A23" s="904"/>
      <c r="B23" s="926" t="s">
        <v>201</v>
      </c>
      <c r="C23" s="927"/>
      <c r="D23" s="928"/>
      <c r="E23" s="906"/>
      <c r="F23" s="907"/>
      <c r="G23" s="337"/>
      <c r="H23" s="475"/>
      <c r="I23" s="923"/>
    </row>
    <row r="24" spans="1:9" ht="13.5" customHeight="1">
      <c r="A24" s="904"/>
      <c r="B24" s="342"/>
      <c r="C24" s="929"/>
      <c r="D24" s="930"/>
      <c r="E24" s="906"/>
      <c r="F24" s="907"/>
      <c r="G24" s="339"/>
      <c r="H24" s="475"/>
      <c r="I24" s="923"/>
    </row>
    <row r="25" spans="1:9" ht="13.5" customHeight="1">
      <c r="A25" s="904" t="s">
        <v>202</v>
      </c>
      <c r="B25" s="905" t="s">
        <v>203</v>
      </c>
      <c r="C25" s="905"/>
      <c r="D25" s="905"/>
      <c r="E25" s="906"/>
      <c r="F25" s="907" t="str">
        <f>IF(E25="","",IF(E25=H32,I3,I32))</f>
        <v/>
      </c>
      <c r="G25" s="339"/>
      <c r="H25" s="475"/>
      <c r="I25" s="923"/>
    </row>
    <row r="26" spans="1:9" ht="13.5" customHeight="1">
      <c r="A26" s="904"/>
      <c r="B26" s="905"/>
      <c r="C26" s="905"/>
      <c r="D26" s="905"/>
      <c r="E26" s="906"/>
      <c r="F26" s="907"/>
      <c r="G26" s="339"/>
      <c r="H26" s="475" t="s">
        <v>198</v>
      </c>
      <c r="I26" s="908" t="s">
        <v>197</v>
      </c>
    </row>
    <row r="27" spans="1:9" ht="13.5" customHeight="1">
      <c r="A27" s="904"/>
      <c r="B27" s="905"/>
      <c r="C27" s="905"/>
      <c r="D27" s="905"/>
      <c r="E27" s="906"/>
      <c r="F27" s="907"/>
      <c r="G27" s="339"/>
      <c r="H27" s="475" t="s">
        <v>199</v>
      </c>
      <c r="I27" s="908"/>
    </row>
    <row r="28" spans="1:9" ht="13.5" customHeight="1">
      <c r="A28" s="904" t="s">
        <v>206</v>
      </c>
      <c r="B28" s="905" t="s">
        <v>250</v>
      </c>
      <c r="C28" s="905"/>
      <c r="D28" s="905"/>
      <c r="E28" s="906"/>
      <c r="F28" s="907" t="str">
        <f>IF(E28="","",IF(E28=H35,I3,I35))</f>
        <v/>
      </c>
      <c r="G28" s="340"/>
      <c r="H28" s="475"/>
      <c r="I28" s="908"/>
    </row>
    <row r="29" spans="1:9" ht="13.5" customHeight="1">
      <c r="A29" s="904"/>
      <c r="B29" s="905"/>
      <c r="C29" s="905"/>
      <c r="D29" s="905"/>
      <c r="E29" s="906"/>
      <c r="F29" s="907"/>
      <c r="G29" s="340"/>
      <c r="H29" s="475"/>
      <c r="I29" s="908"/>
    </row>
    <row r="30" spans="1:9" ht="13.5" customHeight="1">
      <c r="A30" s="904"/>
      <c r="B30" s="905"/>
      <c r="C30" s="905"/>
      <c r="D30" s="905"/>
      <c r="E30" s="906"/>
      <c r="F30" s="907"/>
      <c r="G30" s="340"/>
      <c r="H30" s="475"/>
      <c r="I30" s="908"/>
    </row>
    <row r="31" spans="1:9" ht="13.5" customHeight="1">
      <c r="A31" s="904"/>
      <c r="B31" s="905"/>
      <c r="C31" s="905"/>
      <c r="D31" s="905"/>
      <c r="E31" s="906"/>
      <c r="F31" s="907"/>
      <c r="G31" s="340"/>
      <c r="H31" s="475"/>
      <c r="I31" s="908"/>
    </row>
    <row r="32" spans="1:9" ht="13.5" customHeight="1">
      <c r="A32" s="904" t="s">
        <v>210</v>
      </c>
      <c r="B32" s="905" t="s">
        <v>252</v>
      </c>
      <c r="C32" s="905"/>
      <c r="D32" s="905"/>
      <c r="E32" s="906"/>
      <c r="F32" s="907" t="str">
        <f>IF(E32="","",IF(E32=H39,I3,IF(E32=H41,I39,I3)))</f>
        <v/>
      </c>
      <c r="G32" s="340"/>
      <c r="H32" s="475" t="s">
        <v>204</v>
      </c>
      <c r="I32" s="908" t="s">
        <v>249</v>
      </c>
    </row>
    <row r="33" spans="1:9" ht="13.5" customHeight="1">
      <c r="A33" s="904"/>
      <c r="B33" s="905"/>
      <c r="C33" s="905"/>
      <c r="D33" s="905"/>
      <c r="E33" s="906"/>
      <c r="F33" s="907"/>
      <c r="G33" s="340"/>
      <c r="H33" s="475" t="s">
        <v>205</v>
      </c>
      <c r="I33" s="908"/>
    </row>
    <row r="34" spans="1:9" ht="13.5" customHeight="1">
      <c r="A34" s="904"/>
      <c r="B34" s="905"/>
      <c r="C34" s="905"/>
      <c r="D34" s="905"/>
      <c r="E34" s="906"/>
      <c r="F34" s="907"/>
      <c r="G34" s="343"/>
      <c r="H34" s="475"/>
      <c r="I34" s="908"/>
    </row>
    <row r="35" spans="1:9" ht="13.5" customHeight="1">
      <c r="A35" s="904"/>
      <c r="B35" s="905" t="s">
        <v>215</v>
      </c>
      <c r="C35" s="905"/>
      <c r="D35" s="905"/>
      <c r="E35" s="906"/>
      <c r="F35" s="907" t="str">
        <f>IF(E35="","",IF(E35=H42,I3,IF(E35=H44,I42,I3)))</f>
        <v/>
      </c>
      <c r="G35" s="343"/>
      <c r="H35" s="475" t="s">
        <v>207</v>
      </c>
      <c r="I35" s="908" t="s">
        <v>251</v>
      </c>
    </row>
    <row r="36" spans="1:9" ht="13.5" customHeight="1">
      <c r="A36" s="904"/>
      <c r="B36" s="905"/>
      <c r="C36" s="905"/>
      <c r="D36" s="905"/>
      <c r="E36" s="906"/>
      <c r="F36" s="907"/>
      <c r="G36" s="343"/>
      <c r="H36" s="475" t="s">
        <v>208</v>
      </c>
      <c r="I36" s="908"/>
    </row>
    <row r="37" spans="1:9" ht="13.5" customHeight="1">
      <c r="A37" s="904"/>
      <c r="B37" s="905"/>
      <c r="C37" s="905"/>
      <c r="D37" s="905"/>
      <c r="E37" s="906"/>
      <c r="F37" s="907"/>
      <c r="G37" s="344"/>
      <c r="H37" s="475" t="s">
        <v>209</v>
      </c>
      <c r="I37" s="908"/>
    </row>
    <row r="38" spans="1:9" ht="13.5" customHeight="1">
      <c r="A38" s="904" t="s">
        <v>332</v>
      </c>
      <c r="B38" s="905" t="s">
        <v>367</v>
      </c>
      <c r="C38" s="905"/>
      <c r="D38" s="905"/>
      <c r="E38" s="906"/>
      <c r="F38" s="907" t="str">
        <f>IF(E38="","",IF(E38=H45,I3,I45))</f>
        <v/>
      </c>
      <c r="G38" s="345"/>
      <c r="H38" s="475"/>
      <c r="I38" s="908"/>
    </row>
    <row r="39" spans="1:9" ht="13.5" customHeight="1">
      <c r="A39" s="904"/>
      <c r="B39" s="905"/>
      <c r="C39" s="905"/>
      <c r="D39" s="905"/>
      <c r="E39" s="906"/>
      <c r="F39" s="907"/>
      <c r="G39" s="345"/>
      <c r="H39" s="475" t="s">
        <v>211</v>
      </c>
      <c r="I39" s="908" t="s">
        <v>212</v>
      </c>
    </row>
    <row r="40" spans="1:9" ht="13.5" customHeight="1">
      <c r="G40" s="345"/>
      <c r="H40" s="475" t="s">
        <v>213</v>
      </c>
      <c r="I40" s="908"/>
    </row>
    <row r="41" spans="1:9" ht="13.5" customHeight="1">
      <c r="G41" s="343"/>
      <c r="H41" s="475" t="s">
        <v>214</v>
      </c>
      <c r="I41" s="908"/>
    </row>
    <row r="42" spans="1:9" ht="13.5" customHeight="1">
      <c r="G42" s="343"/>
      <c r="H42" s="475" t="s">
        <v>211</v>
      </c>
      <c r="I42" s="912" t="s">
        <v>216</v>
      </c>
    </row>
    <row r="43" spans="1:9" ht="13.5" customHeight="1">
      <c r="G43" s="343"/>
      <c r="H43" s="475" t="s">
        <v>217</v>
      </c>
      <c r="I43" s="913"/>
    </row>
    <row r="44" spans="1:9" ht="13.5" customHeight="1">
      <c r="G44" s="343"/>
      <c r="H44" s="475" t="s">
        <v>331</v>
      </c>
      <c r="I44" s="914"/>
    </row>
    <row r="45" spans="1:9" ht="13.5" customHeight="1">
      <c r="G45" s="909" t="str">
        <f>IF(F36="","",IF(F36=I43,J7,IF(F36=I45,J7,J45)))</f>
        <v/>
      </c>
      <c r="H45" s="475" t="s">
        <v>333</v>
      </c>
      <c r="I45" s="908" t="s">
        <v>335</v>
      </c>
    </row>
    <row r="46" spans="1:9" ht="18" customHeight="1">
      <c r="G46" s="910"/>
      <c r="H46" s="475" t="s">
        <v>334</v>
      </c>
      <c r="I46" s="908"/>
    </row>
    <row r="47" spans="1:9" ht="13.5" customHeight="1">
      <c r="G47" s="911"/>
    </row>
    <row r="48" spans="1:9" ht="24" customHeight="1">
      <c r="G48" s="343"/>
    </row>
  </sheetData>
  <mergeCells count="61">
    <mergeCell ref="E1:F2"/>
    <mergeCell ref="B3:D3"/>
    <mergeCell ref="A4:A9"/>
    <mergeCell ref="B4:D5"/>
    <mergeCell ref="E4:E9"/>
    <mergeCell ref="F4:F9"/>
    <mergeCell ref="I4:I9"/>
    <mergeCell ref="B6:B9"/>
    <mergeCell ref="A10:A14"/>
    <mergeCell ref="B10:D11"/>
    <mergeCell ref="E10:E11"/>
    <mergeCell ref="F10:F11"/>
    <mergeCell ref="I10:I11"/>
    <mergeCell ref="B12:D14"/>
    <mergeCell ref="E12:E14"/>
    <mergeCell ref="F12:F14"/>
    <mergeCell ref="I12:I13"/>
    <mergeCell ref="A15:A18"/>
    <mergeCell ref="B15:D15"/>
    <mergeCell ref="I15:I16"/>
    <mergeCell ref="B16:D16"/>
    <mergeCell ref="B17:D18"/>
    <mergeCell ref="E17:E18"/>
    <mergeCell ref="F17:F18"/>
    <mergeCell ref="I17:I18"/>
    <mergeCell ref="A19:A24"/>
    <mergeCell ref="B19:D20"/>
    <mergeCell ref="E19:E24"/>
    <mergeCell ref="F19:F24"/>
    <mergeCell ref="I19:I20"/>
    <mergeCell ref="B21:D21"/>
    <mergeCell ref="I21:I25"/>
    <mergeCell ref="C22:D22"/>
    <mergeCell ref="B23:D23"/>
    <mergeCell ref="C24:D24"/>
    <mergeCell ref="A25:A27"/>
    <mergeCell ref="B25:D27"/>
    <mergeCell ref="E25:E27"/>
    <mergeCell ref="F25:F27"/>
    <mergeCell ref="I26:I31"/>
    <mergeCell ref="A28:A31"/>
    <mergeCell ref="B28:D31"/>
    <mergeCell ref="E28:E31"/>
    <mergeCell ref="F28:F31"/>
    <mergeCell ref="G45:G47"/>
    <mergeCell ref="I45:I46"/>
    <mergeCell ref="I42:I44"/>
    <mergeCell ref="A32:A37"/>
    <mergeCell ref="B32:D34"/>
    <mergeCell ref="E32:E34"/>
    <mergeCell ref="F32:F34"/>
    <mergeCell ref="I32:I34"/>
    <mergeCell ref="B35:D37"/>
    <mergeCell ref="E35:E37"/>
    <mergeCell ref="F35:F37"/>
    <mergeCell ref="I35:I38"/>
    <mergeCell ref="A38:A39"/>
    <mergeCell ref="B38:D39"/>
    <mergeCell ref="E38:E39"/>
    <mergeCell ref="F38:F39"/>
    <mergeCell ref="I39:I41"/>
  </mergeCells>
  <phoneticPr fontId="6"/>
  <conditionalFormatting sqref="E4:E7 E19:E22">
    <cfRule type="cellIs" dxfId="10" priority="11" operator="equal">
      <formula>""</formula>
    </cfRule>
  </conditionalFormatting>
  <conditionalFormatting sqref="E32:E33 E35:E36">
    <cfRule type="cellIs" dxfId="9" priority="10" operator="equal">
      <formula>""</formula>
    </cfRule>
  </conditionalFormatting>
  <conditionalFormatting sqref="E28">
    <cfRule type="cellIs" dxfId="8" priority="9" operator="equal">
      <formula>""</formula>
    </cfRule>
  </conditionalFormatting>
  <conditionalFormatting sqref="B6:C6 C7:C9">
    <cfRule type="cellIs" dxfId="7" priority="8" operator="equal">
      <formula>""</formula>
    </cfRule>
  </conditionalFormatting>
  <conditionalFormatting sqref="E25">
    <cfRule type="cellIs" dxfId="6" priority="7" operator="equal">
      <formula>""</formula>
    </cfRule>
  </conditionalFormatting>
  <conditionalFormatting sqref="C22">
    <cfRule type="cellIs" dxfId="5" priority="6" operator="equal">
      <formula>""</formula>
    </cfRule>
  </conditionalFormatting>
  <conditionalFormatting sqref="C24">
    <cfRule type="cellIs" dxfId="4" priority="5" operator="equal">
      <formula>""</formula>
    </cfRule>
  </conditionalFormatting>
  <conditionalFormatting sqref="E38">
    <cfRule type="cellIs" dxfId="3" priority="4" operator="equal">
      <formula>""</formula>
    </cfRule>
  </conditionalFormatting>
  <conditionalFormatting sqref="E10:E12">
    <cfRule type="cellIs" dxfId="2" priority="3" operator="equal">
      <formula>""</formula>
    </cfRule>
  </conditionalFormatting>
  <conditionalFormatting sqref="E15:E16">
    <cfRule type="cellIs" dxfId="1" priority="2" operator="equal">
      <formula>""</formula>
    </cfRule>
  </conditionalFormatting>
  <conditionalFormatting sqref="E17:E18">
    <cfRule type="cellIs" dxfId="0" priority="1" operator="equal">
      <formula>""</formula>
    </cfRule>
  </conditionalFormatting>
  <dataValidations count="14">
    <dataValidation type="list" allowBlank="1" showInputMessage="1" showErrorMessage="1" sqref="E17:E18">
      <formula1>$H$19:$H$20</formula1>
    </dataValidation>
    <dataValidation type="list" allowBlank="1" showInputMessage="1" showErrorMessage="1" sqref="E16">
      <formula1>$H$17:$H$18</formula1>
    </dataValidation>
    <dataValidation type="list" allowBlank="1" showInputMessage="1" showErrorMessage="1" sqref="E15">
      <formula1>$H$15:$H$16</formula1>
    </dataValidation>
    <dataValidation type="list" allowBlank="1" showInputMessage="1" showErrorMessage="1" sqref="E12:E14">
      <formula1>$H$12:$H$13</formula1>
    </dataValidation>
    <dataValidation type="list" allowBlank="1" showInputMessage="1" showErrorMessage="1" sqref="E10:E11">
      <formula1>$H$10:$H$11</formula1>
    </dataValidation>
    <dataValidation type="list" allowBlank="1" showInputMessage="1" showErrorMessage="1" sqref="E38:E39">
      <formula1>$H$45:$H$46</formula1>
    </dataValidation>
    <dataValidation type="list" allowBlank="1" showInputMessage="1" showErrorMessage="1" sqref="E35:E37">
      <formula1>"該当なし,交付している,交付していない"</formula1>
    </dataValidation>
    <dataValidation type="list" allowBlank="1" showInputMessage="1" showErrorMessage="1" sqref="E4:E9">
      <formula1>$H$4:$H$5</formula1>
    </dataValidation>
    <dataValidation type="list" allowBlank="1" showInputMessage="1" showErrorMessage="1" sqref="C6:C9">
      <formula1>$H$6:$H$7</formula1>
    </dataValidation>
    <dataValidation type="list" allowBlank="1" showInputMessage="1" showErrorMessage="1" sqref="E19:E24">
      <formula1>$H$26:$H$27</formula1>
    </dataValidation>
    <dataValidation type="list" allowBlank="1" showInputMessage="1" showErrorMessage="1" sqref="E25">
      <formula1>$H$32:$H$33</formula1>
    </dataValidation>
    <dataValidation type="list" allowBlank="1" showInputMessage="1" showErrorMessage="1" sqref="E32:E34">
      <formula1>$H$39:$H$41</formula1>
    </dataValidation>
    <dataValidation type="list" allowBlank="1" showInputMessage="1" showErrorMessage="1" sqref="E28">
      <formula1>$H$35:$H$37</formula1>
    </dataValidation>
    <dataValidation type="list" allowBlank="1" showInputMessage="1" showErrorMessage="1" sqref="G24:G27 G38:G40 G22 G8:G16">
      <formula1>"○"</formula1>
    </dataValidation>
  </dataValidations>
  <printOptions horizontalCentered="1"/>
  <pageMargins left="0.47244094488188981" right="0.31496062992125984" top="0.59055118110236227" bottom="0.39370078740157483" header="0.31496062992125984" footer="0.31496062992125984"/>
  <pageSetup paperSize="9" scale="9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K59"/>
  <sheetViews>
    <sheetView view="pageBreakPreview" zoomScale="70" zoomScaleNormal="55" zoomScaleSheetLayoutView="70" workbookViewId="0">
      <pane ySplit="7" topLeftCell="A8" activePane="bottomLeft" state="frozen"/>
      <selection activeCell="I13" sqref="I13"/>
      <selection pane="bottomLeft"/>
    </sheetView>
  </sheetViews>
  <sheetFormatPr defaultRowHeight="13"/>
  <cols>
    <col min="1" max="1" width="5.08984375" style="73" customWidth="1"/>
    <col min="2" max="2" width="17.7265625" style="73" customWidth="1"/>
    <col min="3" max="3" width="6.6328125" style="73" customWidth="1"/>
    <col min="4" max="4" width="12" style="73" customWidth="1"/>
    <col min="5" max="5" width="15.6328125" style="73" customWidth="1"/>
    <col min="6" max="6" width="11.453125" style="73" customWidth="1"/>
    <col min="7" max="7" width="10.7265625" style="73" customWidth="1"/>
    <col min="8" max="9" width="8.7265625" style="73" customWidth="1"/>
    <col min="10" max="40" width="3.6328125" style="73" customWidth="1"/>
    <col min="41" max="41" width="5.36328125" style="73" customWidth="1"/>
    <col min="42" max="42" width="10.7265625" style="73" customWidth="1"/>
    <col min="43" max="45" width="11.7265625" style="73" customWidth="1"/>
    <col min="46" max="46" width="7.26953125" style="73" customWidth="1"/>
    <col min="47" max="47" width="17" style="73" customWidth="1"/>
    <col min="48" max="282" width="9" style="73"/>
    <col min="283" max="283" width="3.36328125" style="73" customWidth="1"/>
    <col min="284" max="284" width="17" style="73" customWidth="1"/>
    <col min="285" max="285" width="6" style="73" customWidth="1"/>
    <col min="286" max="298" width="12.36328125" style="73" customWidth="1"/>
    <col min="299" max="299" width="13.26953125" style="73" customWidth="1"/>
    <col min="300" max="300" width="50.7265625" style="73" customWidth="1"/>
    <col min="301" max="301" width="8.90625" style="73" customWidth="1"/>
    <col min="302" max="302" width="12" style="73" customWidth="1"/>
    <col min="303" max="303" width="1.453125" style="73" customWidth="1"/>
    <col min="304" max="538" width="9" style="73"/>
    <col min="539" max="539" width="3.36328125" style="73" customWidth="1"/>
    <col min="540" max="540" width="17" style="73" customWidth="1"/>
    <col min="541" max="541" width="6" style="73" customWidth="1"/>
    <col min="542" max="554" width="12.36328125" style="73" customWidth="1"/>
    <col min="555" max="555" width="13.26953125" style="73" customWidth="1"/>
    <col min="556" max="556" width="50.7265625" style="73" customWidth="1"/>
    <col min="557" max="557" width="8.90625" style="73" customWidth="1"/>
    <col min="558" max="558" width="12" style="73" customWidth="1"/>
    <col min="559" max="559" width="1.453125" style="73" customWidth="1"/>
    <col min="560" max="794" width="9" style="73"/>
    <col min="795" max="795" width="3.36328125" style="73" customWidth="1"/>
    <col min="796" max="796" width="17" style="73" customWidth="1"/>
    <col min="797" max="797" width="6" style="73" customWidth="1"/>
    <col min="798" max="810" width="12.36328125" style="73" customWidth="1"/>
    <col min="811" max="811" width="13.26953125" style="73" customWidth="1"/>
    <col min="812" max="812" width="50.7265625" style="73" customWidth="1"/>
    <col min="813" max="813" width="8.90625" style="73" customWidth="1"/>
    <col min="814" max="814" width="12" style="73" customWidth="1"/>
    <col min="815" max="815" width="1.453125" style="73" customWidth="1"/>
    <col min="816" max="1050" width="9" style="73"/>
    <col min="1051" max="1051" width="3.36328125" style="73" customWidth="1"/>
    <col min="1052" max="1052" width="17" style="73" customWidth="1"/>
    <col min="1053" max="1053" width="6" style="73" customWidth="1"/>
    <col min="1054" max="1066" width="12.36328125" style="73" customWidth="1"/>
    <col min="1067" max="1067" width="13.26953125" style="73" customWidth="1"/>
    <col min="1068" max="1068" width="50.7265625" style="73" customWidth="1"/>
    <col min="1069" max="1069" width="8.90625" style="73" customWidth="1"/>
    <col min="1070" max="1070" width="12" style="73" customWidth="1"/>
    <col min="1071" max="1071" width="1.453125" style="73" customWidth="1"/>
    <col min="1072" max="1306" width="9" style="73"/>
    <col min="1307" max="1307" width="3.36328125" style="73" customWidth="1"/>
    <col min="1308" max="1308" width="17" style="73" customWidth="1"/>
    <col min="1309" max="1309" width="6" style="73" customWidth="1"/>
    <col min="1310" max="1322" width="12.36328125" style="73" customWidth="1"/>
    <col min="1323" max="1323" width="13.26953125" style="73" customWidth="1"/>
    <col min="1324" max="1324" width="50.7265625" style="73" customWidth="1"/>
    <col min="1325" max="1325" width="8.90625" style="73" customWidth="1"/>
    <col min="1326" max="1326" width="12" style="73" customWidth="1"/>
    <col min="1327" max="1327" width="1.453125" style="73" customWidth="1"/>
    <col min="1328" max="1562" width="9" style="73"/>
    <col min="1563" max="1563" width="3.36328125" style="73" customWidth="1"/>
    <col min="1564" max="1564" width="17" style="73" customWidth="1"/>
    <col min="1565" max="1565" width="6" style="73" customWidth="1"/>
    <col min="1566" max="1578" width="12.36328125" style="73" customWidth="1"/>
    <col min="1579" max="1579" width="13.26953125" style="73" customWidth="1"/>
    <col min="1580" max="1580" width="50.7265625" style="73" customWidth="1"/>
    <col min="1581" max="1581" width="8.90625" style="73" customWidth="1"/>
    <col min="1582" max="1582" width="12" style="73" customWidth="1"/>
    <col min="1583" max="1583" width="1.453125" style="73" customWidth="1"/>
    <col min="1584" max="1818" width="9" style="73"/>
    <col min="1819" max="1819" width="3.36328125" style="73" customWidth="1"/>
    <col min="1820" max="1820" width="17" style="73" customWidth="1"/>
    <col min="1821" max="1821" width="6" style="73" customWidth="1"/>
    <col min="1822" max="1834" width="12.36328125" style="73" customWidth="1"/>
    <col min="1835" max="1835" width="13.26953125" style="73" customWidth="1"/>
    <col min="1836" max="1836" width="50.7265625" style="73" customWidth="1"/>
    <col min="1837" max="1837" width="8.90625" style="73" customWidth="1"/>
    <col min="1838" max="1838" width="12" style="73" customWidth="1"/>
    <col min="1839" max="1839" width="1.453125" style="73" customWidth="1"/>
    <col min="1840" max="2074" width="9" style="73"/>
    <col min="2075" max="2075" width="3.36328125" style="73" customWidth="1"/>
    <col min="2076" max="2076" width="17" style="73" customWidth="1"/>
    <col min="2077" max="2077" width="6" style="73" customWidth="1"/>
    <col min="2078" max="2090" width="12.36328125" style="73" customWidth="1"/>
    <col min="2091" max="2091" width="13.26953125" style="73" customWidth="1"/>
    <col min="2092" max="2092" width="50.7265625" style="73" customWidth="1"/>
    <col min="2093" max="2093" width="8.90625" style="73" customWidth="1"/>
    <col min="2094" max="2094" width="12" style="73" customWidth="1"/>
    <col min="2095" max="2095" width="1.453125" style="73" customWidth="1"/>
    <col min="2096" max="2330" width="9" style="73"/>
    <col min="2331" max="2331" width="3.36328125" style="73" customWidth="1"/>
    <col min="2332" max="2332" width="17" style="73" customWidth="1"/>
    <col min="2333" max="2333" width="6" style="73" customWidth="1"/>
    <col min="2334" max="2346" width="12.36328125" style="73" customWidth="1"/>
    <col min="2347" max="2347" width="13.26953125" style="73" customWidth="1"/>
    <col min="2348" max="2348" width="50.7265625" style="73" customWidth="1"/>
    <col min="2349" max="2349" width="8.90625" style="73" customWidth="1"/>
    <col min="2350" max="2350" width="12" style="73" customWidth="1"/>
    <col min="2351" max="2351" width="1.453125" style="73" customWidth="1"/>
    <col min="2352" max="2586" width="9" style="73"/>
    <col min="2587" max="2587" width="3.36328125" style="73" customWidth="1"/>
    <col min="2588" max="2588" width="17" style="73" customWidth="1"/>
    <col min="2589" max="2589" width="6" style="73" customWidth="1"/>
    <col min="2590" max="2602" width="12.36328125" style="73" customWidth="1"/>
    <col min="2603" max="2603" width="13.26953125" style="73" customWidth="1"/>
    <col min="2604" max="2604" width="50.7265625" style="73" customWidth="1"/>
    <col min="2605" max="2605" width="8.90625" style="73" customWidth="1"/>
    <col min="2606" max="2606" width="12" style="73" customWidth="1"/>
    <col min="2607" max="2607" width="1.453125" style="73" customWidth="1"/>
    <col min="2608" max="2842" width="9" style="73"/>
    <col min="2843" max="2843" width="3.36328125" style="73" customWidth="1"/>
    <col min="2844" max="2844" width="17" style="73" customWidth="1"/>
    <col min="2845" max="2845" width="6" style="73" customWidth="1"/>
    <col min="2846" max="2858" width="12.36328125" style="73" customWidth="1"/>
    <col min="2859" max="2859" width="13.26953125" style="73" customWidth="1"/>
    <col min="2860" max="2860" width="50.7265625" style="73" customWidth="1"/>
    <col min="2861" max="2861" width="8.90625" style="73" customWidth="1"/>
    <col min="2862" max="2862" width="12" style="73" customWidth="1"/>
    <col min="2863" max="2863" width="1.453125" style="73" customWidth="1"/>
    <col min="2864" max="3098" width="9" style="73"/>
    <col min="3099" max="3099" width="3.36328125" style="73" customWidth="1"/>
    <col min="3100" max="3100" width="17" style="73" customWidth="1"/>
    <col min="3101" max="3101" width="6" style="73" customWidth="1"/>
    <col min="3102" max="3114" width="12.36328125" style="73" customWidth="1"/>
    <col min="3115" max="3115" width="13.26953125" style="73" customWidth="1"/>
    <col min="3116" max="3116" width="50.7265625" style="73" customWidth="1"/>
    <col min="3117" max="3117" width="8.90625" style="73" customWidth="1"/>
    <col min="3118" max="3118" width="12" style="73" customWidth="1"/>
    <col min="3119" max="3119" width="1.453125" style="73" customWidth="1"/>
    <col min="3120" max="3354" width="9" style="73"/>
    <col min="3355" max="3355" width="3.36328125" style="73" customWidth="1"/>
    <col min="3356" max="3356" width="17" style="73" customWidth="1"/>
    <col min="3357" max="3357" width="6" style="73" customWidth="1"/>
    <col min="3358" max="3370" width="12.36328125" style="73" customWidth="1"/>
    <col min="3371" max="3371" width="13.26953125" style="73" customWidth="1"/>
    <col min="3372" max="3372" width="50.7265625" style="73" customWidth="1"/>
    <col min="3373" max="3373" width="8.90625" style="73" customWidth="1"/>
    <col min="3374" max="3374" width="12" style="73" customWidth="1"/>
    <col min="3375" max="3375" width="1.453125" style="73" customWidth="1"/>
    <col min="3376" max="3610" width="9" style="73"/>
    <col min="3611" max="3611" width="3.36328125" style="73" customWidth="1"/>
    <col min="3612" max="3612" width="17" style="73" customWidth="1"/>
    <col min="3613" max="3613" width="6" style="73" customWidth="1"/>
    <col min="3614" max="3626" width="12.36328125" style="73" customWidth="1"/>
    <col min="3627" max="3627" width="13.26953125" style="73" customWidth="1"/>
    <col min="3628" max="3628" width="50.7265625" style="73" customWidth="1"/>
    <col min="3629" max="3629" width="8.90625" style="73" customWidth="1"/>
    <col min="3630" max="3630" width="12" style="73" customWidth="1"/>
    <col min="3631" max="3631" width="1.453125" style="73" customWidth="1"/>
    <col min="3632" max="3866" width="9" style="73"/>
    <col min="3867" max="3867" width="3.36328125" style="73" customWidth="1"/>
    <col min="3868" max="3868" width="17" style="73" customWidth="1"/>
    <col min="3869" max="3869" width="6" style="73" customWidth="1"/>
    <col min="3870" max="3882" width="12.36328125" style="73" customWidth="1"/>
    <col min="3883" max="3883" width="13.26953125" style="73" customWidth="1"/>
    <col min="3884" max="3884" width="50.7265625" style="73" customWidth="1"/>
    <col min="3885" max="3885" width="8.90625" style="73" customWidth="1"/>
    <col min="3886" max="3886" width="12" style="73" customWidth="1"/>
    <col min="3887" max="3887" width="1.453125" style="73" customWidth="1"/>
    <col min="3888" max="4122" width="9" style="73"/>
    <col min="4123" max="4123" width="3.36328125" style="73" customWidth="1"/>
    <col min="4124" max="4124" width="17" style="73" customWidth="1"/>
    <col min="4125" max="4125" width="6" style="73" customWidth="1"/>
    <col min="4126" max="4138" width="12.36328125" style="73" customWidth="1"/>
    <col min="4139" max="4139" width="13.26953125" style="73" customWidth="1"/>
    <col min="4140" max="4140" width="50.7265625" style="73" customWidth="1"/>
    <col min="4141" max="4141" width="8.90625" style="73" customWidth="1"/>
    <col min="4142" max="4142" width="12" style="73" customWidth="1"/>
    <col min="4143" max="4143" width="1.453125" style="73" customWidth="1"/>
    <col min="4144" max="4378" width="9" style="73"/>
    <col min="4379" max="4379" width="3.36328125" style="73" customWidth="1"/>
    <col min="4380" max="4380" width="17" style="73" customWidth="1"/>
    <col min="4381" max="4381" width="6" style="73" customWidth="1"/>
    <col min="4382" max="4394" width="12.36328125" style="73" customWidth="1"/>
    <col min="4395" max="4395" width="13.26953125" style="73" customWidth="1"/>
    <col min="4396" max="4396" width="50.7265625" style="73" customWidth="1"/>
    <col min="4397" max="4397" width="8.90625" style="73" customWidth="1"/>
    <col min="4398" max="4398" width="12" style="73" customWidth="1"/>
    <col min="4399" max="4399" width="1.453125" style="73" customWidth="1"/>
    <col min="4400" max="4634" width="9" style="73"/>
    <col min="4635" max="4635" width="3.36328125" style="73" customWidth="1"/>
    <col min="4636" max="4636" width="17" style="73" customWidth="1"/>
    <col min="4637" max="4637" width="6" style="73" customWidth="1"/>
    <col min="4638" max="4650" width="12.36328125" style="73" customWidth="1"/>
    <col min="4651" max="4651" width="13.26953125" style="73" customWidth="1"/>
    <col min="4652" max="4652" width="50.7265625" style="73" customWidth="1"/>
    <col min="4653" max="4653" width="8.90625" style="73" customWidth="1"/>
    <col min="4654" max="4654" width="12" style="73" customWidth="1"/>
    <col min="4655" max="4655" width="1.453125" style="73" customWidth="1"/>
    <col min="4656" max="4890" width="9" style="73"/>
    <col min="4891" max="4891" width="3.36328125" style="73" customWidth="1"/>
    <col min="4892" max="4892" width="17" style="73" customWidth="1"/>
    <col min="4893" max="4893" width="6" style="73" customWidth="1"/>
    <col min="4894" max="4906" width="12.36328125" style="73" customWidth="1"/>
    <col min="4907" max="4907" width="13.26953125" style="73" customWidth="1"/>
    <col min="4908" max="4908" width="50.7265625" style="73" customWidth="1"/>
    <col min="4909" max="4909" width="8.90625" style="73" customWidth="1"/>
    <col min="4910" max="4910" width="12" style="73" customWidth="1"/>
    <col min="4911" max="4911" width="1.453125" style="73" customWidth="1"/>
    <col min="4912" max="5146" width="9" style="73"/>
    <col min="5147" max="5147" width="3.36328125" style="73" customWidth="1"/>
    <col min="5148" max="5148" width="17" style="73" customWidth="1"/>
    <col min="5149" max="5149" width="6" style="73" customWidth="1"/>
    <col min="5150" max="5162" width="12.36328125" style="73" customWidth="1"/>
    <col min="5163" max="5163" width="13.26953125" style="73" customWidth="1"/>
    <col min="5164" max="5164" width="50.7265625" style="73" customWidth="1"/>
    <col min="5165" max="5165" width="8.90625" style="73" customWidth="1"/>
    <col min="5166" max="5166" width="12" style="73" customWidth="1"/>
    <col min="5167" max="5167" width="1.453125" style="73" customWidth="1"/>
    <col min="5168" max="5402" width="9" style="73"/>
    <col min="5403" max="5403" width="3.36328125" style="73" customWidth="1"/>
    <col min="5404" max="5404" width="17" style="73" customWidth="1"/>
    <col min="5405" max="5405" width="6" style="73" customWidth="1"/>
    <col min="5406" max="5418" width="12.36328125" style="73" customWidth="1"/>
    <col min="5419" max="5419" width="13.26953125" style="73" customWidth="1"/>
    <col min="5420" max="5420" width="50.7265625" style="73" customWidth="1"/>
    <col min="5421" max="5421" width="8.90625" style="73" customWidth="1"/>
    <col min="5422" max="5422" width="12" style="73" customWidth="1"/>
    <col min="5423" max="5423" width="1.453125" style="73" customWidth="1"/>
    <col min="5424" max="5658" width="9" style="73"/>
    <col min="5659" max="5659" width="3.36328125" style="73" customWidth="1"/>
    <col min="5660" max="5660" width="17" style="73" customWidth="1"/>
    <col min="5661" max="5661" width="6" style="73" customWidth="1"/>
    <col min="5662" max="5674" width="12.36328125" style="73" customWidth="1"/>
    <col min="5675" max="5675" width="13.26953125" style="73" customWidth="1"/>
    <col min="5676" max="5676" width="50.7265625" style="73" customWidth="1"/>
    <col min="5677" max="5677" width="8.90625" style="73" customWidth="1"/>
    <col min="5678" max="5678" width="12" style="73" customWidth="1"/>
    <col min="5679" max="5679" width="1.453125" style="73" customWidth="1"/>
    <col min="5680" max="5914" width="9" style="73"/>
    <col min="5915" max="5915" width="3.36328125" style="73" customWidth="1"/>
    <col min="5916" max="5916" width="17" style="73" customWidth="1"/>
    <col min="5917" max="5917" width="6" style="73" customWidth="1"/>
    <col min="5918" max="5930" width="12.36328125" style="73" customWidth="1"/>
    <col min="5931" max="5931" width="13.26953125" style="73" customWidth="1"/>
    <col min="5932" max="5932" width="50.7265625" style="73" customWidth="1"/>
    <col min="5933" max="5933" width="8.90625" style="73" customWidth="1"/>
    <col min="5934" max="5934" width="12" style="73" customWidth="1"/>
    <col min="5935" max="5935" width="1.453125" style="73" customWidth="1"/>
    <col min="5936" max="6170" width="9" style="73"/>
    <col min="6171" max="6171" width="3.36328125" style="73" customWidth="1"/>
    <col min="6172" max="6172" width="17" style="73" customWidth="1"/>
    <col min="6173" max="6173" width="6" style="73" customWidth="1"/>
    <col min="6174" max="6186" width="12.36328125" style="73" customWidth="1"/>
    <col min="6187" max="6187" width="13.26953125" style="73" customWidth="1"/>
    <col min="6188" max="6188" width="50.7265625" style="73" customWidth="1"/>
    <col min="6189" max="6189" width="8.90625" style="73" customWidth="1"/>
    <col min="6190" max="6190" width="12" style="73" customWidth="1"/>
    <col min="6191" max="6191" width="1.453125" style="73" customWidth="1"/>
    <col min="6192" max="6426" width="9" style="73"/>
    <col min="6427" max="6427" width="3.36328125" style="73" customWidth="1"/>
    <col min="6428" max="6428" width="17" style="73" customWidth="1"/>
    <col min="6429" max="6429" width="6" style="73" customWidth="1"/>
    <col min="6430" max="6442" width="12.36328125" style="73" customWidth="1"/>
    <col min="6443" max="6443" width="13.26953125" style="73" customWidth="1"/>
    <col min="6444" max="6444" width="50.7265625" style="73" customWidth="1"/>
    <col min="6445" max="6445" width="8.90625" style="73" customWidth="1"/>
    <col min="6446" max="6446" width="12" style="73" customWidth="1"/>
    <col min="6447" max="6447" width="1.453125" style="73" customWidth="1"/>
    <col min="6448" max="6682" width="9" style="73"/>
    <col min="6683" max="6683" width="3.36328125" style="73" customWidth="1"/>
    <col min="6684" max="6684" width="17" style="73" customWidth="1"/>
    <col min="6685" max="6685" width="6" style="73" customWidth="1"/>
    <col min="6686" max="6698" width="12.36328125" style="73" customWidth="1"/>
    <col min="6699" max="6699" width="13.26953125" style="73" customWidth="1"/>
    <col min="6700" max="6700" width="50.7265625" style="73" customWidth="1"/>
    <col min="6701" max="6701" width="8.90625" style="73" customWidth="1"/>
    <col min="6702" max="6702" width="12" style="73" customWidth="1"/>
    <col min="6703" max="6703" width="1.453125" style="73" customWidth="1"/>
    <col min="6704" max="6938" width="9" style="73"/>
    <col min="6939" max="6939" width="3.36328125" style="73" customWidth="1"/>
    <col min="6940" max="6940" width="17" style="73" customWidth="1"/>
    <col min="6941" max="6941" width="6" style="73" customWidth="1"/>
    <col min="6942" max="6954" width="12.36328125" style="73" customWidth="1"/>
    <col min="6955" max="6955" width="13.26953125" style="73" customWidth="1"/>
    <col min="6956" max="6956" width="50.7265625" style="73" customWidth="1"/>
    <col min="6957" max="6957" width="8.90625" style="73" customWidth="1"/>
    <col min="6958" max="6958" width="12" style="73" customWidth="1"/>
    <col min="6959" max="6959" width="1.453125" style="73" customWidth="1"/>
    <col min="6960" max="7194" width="9" style="73"/>
    <col min="7195" max="7195" width="3.36328125" style="73" customWidth="1"/>
    <col min="7196" max="7196" width="17" style="73" customWidth="1"/>
    <col min="7197" max="7197" width="6" style="73" customWidth="1"/>
    <col min="7198" max="7210" width="12.36328125" style="73" customWidth="1"/>
    <col min="7211" max="7211" width="13.26953125" style="73" customWidth="1"/>
    <col min="7212" max="7212" width="50.7265625" style="73" customWidth="1"/>
    <col min="7213" max="7213" width="8.90625" style="73" customWidth="1"/>
    <col min="7214" max="7214" width="12" style="73" customWidth="1"/>
    <col min="7215" max="7215" width="1.453125" style="73" customWidth="1"/>
    <col min="7216" max="7450" width="9" style="73"/>
    <col min="7451" max="7451" width="3.36328125" style="73" customWidth="1"/>
    <col min="7452" max="7452" width="17" style="73" customWidth="1"/>
    <col min="7453" max="7453" width="6" style="73" customWidth="1"/>
    <col min="7454" max="7466" width="12.36328125" style="73" customWidth="1"/>
    <col min="7467" max="7467" width="13.26953125" style="73" customWidth="1"/>
    <col min="7468" max="7468" width="50.7265625" style="73" customWidth="1"/>
    <col min="7469" max="7469" width="8.90625" style="73" customWidth="1"/>
    <col min="7470" max="7470" width="12" style="73" customWidth="1"/>
    <col min="7471" max="7471" width="1.453125" style="73" customWidth="1"/>
    <col min="7472" max="7706" width="9" style="73"/>
    <col min="7707" max="7707" width="3.36328125" style="73" customWidth="1"/>
    <col min="7708" max="7708" width="17" style="73" customWidth="1"/>
    <col min="7709" max="7709" width="6" style="73" customWidth="1"/>
    <col min="7710" max="7722" width="12.36328125" style="73" customWidth="1"/>
    <col min="7723" max="7723" width="13.26953125" style="73" customWidth="1"/>
    <col min="7724" max="7724" width="50.7265625" style="73" customWidth="1"/>
    <col min="7725" max="7725" width="8.90625" style="73" customWidth="1"/>
    <col min="7726" max="7726" width="12" style="73" customWidth="1"/>
    <col min="7727" max="7727" width="1.453125" style="73" customWidth="1"/>
    <col min="7728" max="7962" width="9" style="73"/>
    <col min="7963" max="7963" width="3.36328125" style="73" customWidth="1"/>
    <col min="7964" max="7964" width="17" style="73" customWidth="1"/>
    <col min="7965" max="7965" width="6" style="73" customWidth="1"/>
    <col min="7966" max="7978" width="12.36328125" style="73" customWidth="1"/>
    <col min="7979" max="7979" width="13.26953125" style="73" customWidth="1"/>
    <col min="7980" max="7980" width="50.7265625" style="73" customWidth="1"/>
    <col min="7981" max="7981" width="8.90625" style="73" customWidth="1"/>
    <col min="7982" max="7982" width="12" style="73" customWidth="1"/>
    <col min="7983" max="7983" width="1.453125" style="73" customWidth="1"/>
    <col min="7984" max="8218" width="9" style="73"/>
    <col min="8219" max="8219" width="3.36328125" style="73" customWidth="1"/>
    <col min="8220" max="8220" width="17" style="73" customWidth="1"/>
    <col min="8221" max="8221" width="6" style="73" customWidth="1"/>
    <col min="8222" max="8234" width="12.36328125" style="73" customWidth="1"/>
    <col min="8235" max="8235" width="13.26953125" style="73" customWidth="1"/>
    <col min="8236" max="8236" width="50.7265625" style="73" customWidth="1"/>
    <col min="8237" max="8237" width="8.90625" style="73" customWidth="1"/>
    <col min="8238" max="8238" width="12" style="73" customWidth="1"/>
    <col min="8239" max="8239" width="1.453125" style="73" customWidth="1"/>
    <col min="8240" max="8474" width="9" style="73"/>
    <col min="8475" max="8475" width="3.36328125" style="73" customWidth="1"/>
    <col min="8476" max="8476" width="17" style="73" customWidth="1"/>
    <col min="8477" max="8477" width="6" style="73" customWidth="1"/>
    <col min="8478" max="8490" width="12.36328125" style="73" customWidth="1"/>
    <col min="8491" max="8491" width="13.26953125" style="73" customWidth="1"/>
    <col min="8492" max="8492" width="50.7265625" style="73" customWidth="1"/>
    <col min="8493" max="8493" width="8.90625" style="73" customWidth="1"/>
    <col min="8494" max="8494" width="12" style="73" customWidth="1"/>
    <col min="8495" max="8495" width="1.453125" style="73" customWidth="1"/>
    <col min="8496" max="8730" width="9" style="73"/>
    <col min="8731" max="8731" width="3.36328125" style="73" customWidth="1"/>
    <col min="8732" max="8732" width="17" style="73" customWidth="1"/>
    <col min="8733" max="8733" width="6" style="73" customWidth="1"/>
    <col min="8734" max="8746" width="12.36328125" style="73" customWidth="1"/>
    <col min="8747" max="8747" width="13.26953125" style="73" customWidth="1"/>
    <col min="8748" max="8748" width="50.7265625" style="73" customWidth="1"/>
    <col min="8749" max="8749" width="8.90625" style="73" customWidth="1"/>
    <col min="8750" max="8750" width="12" style="73" customWidth="1"/>
    <col min="8751" max="8751" width="1.453125" style="73" customWidth="1"/>
    <col min="8752" max="8986" width="9" style="73"/>
    <col min="8987" max="8987" width="3.36328125" style="73" customWidth="1"/>
    <col min="8988" max="8988" width="17" style="73" customWidth="1"/>
    <col min="8989" max="8989" width="6" style="73" customWidth="1"/>
    <col min="8990" max="9002" width="12.36328125" style="73" customWidth="1"/>
    <col min="9003" max="9003" width="13.26953125" style="73" customWidth="1"/>
    <col min="9004" max="9004" width="50.7265625" style="73" customWidth="1"/>
    <col min="9005" max="9005" width="8.90625" style="73" customWidth="1"/>
    <col min="9006" max="9006" width="12" style="73" customWidth="1"/>
    <col min="9007" max="9007" width="1.453125" style="73" customWidth="1"/>
    <col min="9008" max="9242" width="9" style="73"/>
    <col min="9243" max="9243" width="3.36328125" style="73" customWidth="1"/>
    <col min="9244" max="9244" width="17" style="73" customWidth="1"/>
    <col min="9245" max="9245" width="6" style="73" customWidth="1"/>
    <col min="9246" max="9258" width="12.36328125" style="73" customWidth="1"/>
    <col min="9259" max="9259" width="13.26953125" style="73" customWidth="1"/>
    <col min="9260" max="9260" width="50.7265625" style="73" customWidth="1"/>
    <col min="9261" max="9261" width="8.90625" style="73" customWidth="1"/>
    <col min="9262" max="9262" width="12" style="73" customWidth="1"/>
    <col min="9263" max="9263" width="1.453125" style="73" customWidth="1"/>
    <col min="9264" max="9498" width="9" style="73"/>
    <col min="9499" max="9499" width="3.36328125" style="73" customWidth="1"/>
    <col min="9500" max="9500" width="17" style="73" customWidth="1"/>
    <col min="9501" max="9501" width="6" style="73" customWidth="1"/>
    <col min="9502" max="9514" width="12.36328125" style="73" customWidth="1"/>
    <col min="9515" max="9515" width="13.26953125" style="73" customWidth="1"/>
    <col min="9516" max="9516" width="50.7265625" style="73" customWidth="1"/>
    <col min="9517" max="9517" width="8.90625" style="73" customWidth="1"/>
    <col min="9518" max="9518" width="12" style="73" customWidth="1"/>
    <col min="9519" max="9519" width="1.453125" style="73" customWidth="1"/>
    <col min="9520" max="9754" width="9" style="73"/>
    <col min="9755" max="9755" width="3.36328125" style="73" customWidth="1"/>
    <col min="9756" max="9756" width="17" style="73" customWidth="1"/>
    <col min="9757" max="9757" width="6" style="73" customWidth="1"/>
    <col min="9758" max="9770" width="12.36328125" style="73" customWidth="1"/>
    <col min="9771" max="9771" width="13.26953125" style="73" customWidth="1"/>
    <col min="9772" max="9772" width="50.7265625" style="73" customWidth="1"/>
    <col min="9773" max="9773" width="8.90625" style="73" customWidth="1"/>
    <col min="9774" max="9774" width="12" style="73" customWidth="1"/>
    <col min="9775" max="9775" width="1.453125" style="73" customWidth="1"/>
    <col min="9776" max="10010" width="9" style="73"/>
    <col min="10011" max="10011" width="3.36328125" style="73" customWidth="1"/>
    <col min="10012" max="10012" width="17" style="73" customWidth="1"/>
    <col min="10013" max="10013" width="6" style="73" customWidth="1"/>
    <col min="10014" max="10026" width="12.36328125" style="73" customWidth="1"/>
    <col min="10027" max="10027" width="13.26953125" style="73" customWidth="1"/>
    <col min="10028" max="10028" width="50.7265625" style="73" customWidth="1"/>
    <col min="10029" max="10029" width="8.90625" style="73" customWidth="1"/>
    <col min="10030" max="10030" width="12" style="73" customWidth="1"/>
    <col min="10031" max="10031" width="1.453125" style="73" customWidth="1"/>
    <col min="10032" max="10266" width="9" style="73"/>
    <col min="10267" max="10267" width="3.36328125" style="73" customWidth="1"/>
    <col min="10268" max="10268" width="17" style="73" customWidth="1"/>
    <col min="10269" max="10269" width="6" style="73" customWidth="1"/>
    <col min="10270" max="10282" width="12.36328125" style="73" customWidth="1"/>
    <col min="10283" max="10283" width="13.26953125" style="73" customWidth="1"/>
    <col min="10284" max="10284" width="50.7265625" style="73" customWidth="1"/>
    <col min="10285" max="10285" width="8.90625" style="73" customWidth="1"/>
    <col min="10286" max="10286" width="12" style="73" customWidth="1"/>
    <col min="10287" max="10287" width="1.453125" style="73" customWidth="1"/>
    <col min="10288" max="10522" width="9" style="73"/>
    <col min="10523" max="10523" width="3.36328125" style="73" customWidth="1"/>
    <col min="10524" max="10524" width="17" style="73" customWidth="1"/>
    <col min="10525" max="10525" width="6" style="73" customWidth="1"/>
    <col min="10526" max="10538" width="12.36328125" style="73" customWidth="1"/>
    <col min="10539" max="10539" width="13.26953125" style="73" customWidth="1"/>
    <col min="10540" max="10540" width="50.7265625" style="73" customWidth="1"/>
    <col min="10541" max="10541" width="8.90625" style="73" customWidth="1"/>
    <col min="10542" max="10542" width="12" style="73" customWidth="1"/>
    <col min="10543" max="10543" width="1.453125" style="73" customWidth="1"/>
    <col min="10544" max="10778" width="9" style="73"/>
    <col min="10779" max="10779" width="3.36328125" style="73" customWidth="1"/>
    <col min="10780" max="10780" width="17" style="73" customWidth="1"/>
    <col min="10781" max="10781" width="6" style="73" customWidth="1"/>
    <col min="10782" max="10794" width="12.36328125" style="73" customWidth="1"/>
    <col min="10795" max="10795" width="13.26953125" style="73" customWidth="1"/>
    <col min="10796" max="10796" width="50.7265625" style="73" customWidth="1"/>
    <col min="10797" max="10797" width="8.90625" style="73" customWidth="1"/>
    <col min="10798" max="10798" width="12" style="73" customWidth="1"/>
    <col min="10799" max="10799" width="1.453125" style="73" customWidth="1"/>
    <col min="10800" max="11034" width="9" style="73"/>
    <col min="11035" max="11035" width="3.36328125" style="73" customWidth="1"/>
    <col min="11036" max="11036" width="17" style="73" customWidth="1"/>
    <col min="11037" max="11037" width="6" style="73" customWidth="1"/>
    <col min="11038" max="11050" width="12.36328125" style="73" customWidth="1"/>
    <col min="11051" max="11051" width="13.26953125" style="73" customWidth="1"/>
    <col min="11052" max="11052" width="50.7265625" style="73" customWidth="1"/>
    <col min="11053" max="11053" width="8.90625" style="73" customWidth="1"/>
    <col min="11054" max="11054" width="12" style="73" customWidth="1"/>
    <col min="11055" max="11055" width="1.453125" style="73" customWidth="1"/>
    <col min="11056" max="11290" width="9" style="73"/>
    <col min="11291" max="11291" width="3.36328125" style="73" customWidth="1"/>
    <col min="11292" max="11292" width="17" style="73" customWidth="1"/>
    <col min="11293" max="11293" width="6" style="73" customWidth="1"/>
    <col min="11294" max="11306" width="12.36328125" style="73" customWidth="1"/>
    <col min="11307" max="11307" width="13.26953125" style="73" customWidth="1"/>
    <col min="11308" max="11308" width="50.7265625" style="73" customWidth="1"/>
    <col min="11309" max="11309" width="8.90625" style="73" customWidth="1"/>
    <col min="11310" max="11310" width="12" style="73" customWidth="1"/>
    <col min="11311" max="11311" width="1.453125" style="73" customWidth="1"/>
    <col min="11312" max="11546" width="9" style="73"/>
    <col min="11547" max="11547" width="3.36328125" style="73" customWidth="1"/>
    <col min="11548" max="11548" width="17" style="73" customWidth="1"/>
    <col min="11549" max="11549" width="6" style="73" customWidth="1"/>
    <col min="11550" max="11562" width="12.36328125" style="73" customWidth="1"/>
    <col min="11563" max="11563" width="13.26953125" style="73" customWidth="1"/>
    <col min="11564" max="11564" width="50.7265625" style="73" customWidth="1"/>
    <col min="11565" max="11565" width="8.90625" style="73" customWidth="1"/>
    <col min="11566" max="11566" width="12" style="73" customWidth="1"/>
    <col min="11567" max="11567" width="1.453125" style="73" customWidth="1"/>
    <col min="11568" max="11802" width="9" style="73"/>
    <col min="11803" max="11803" width="3.36328125" style="73" customWidth="1"/>
    <col min="11804" max="11804" width="17" style="73" customWidth="1"/>
    <col min="11805" max="11805" width="6" style="73" customWidth="1"/>
    <col min="11806" max="11818" width="12.36328125" style="73" customWidth="1"/>
    <col min="11819" max="11819" width="13.26953125" style="73" customWidth="1"/>
    <col min="11820" max="11820" width="50.7265625" style="73" customWidth="1"/>
    <col min="11821" max="11821" width="8.90625" style="73" customWidth="1"/>
    <col min="11822" max="11822" width="12" style="73" customWidth="1"/>
    <col min="11823" max="11823" width="1.453125" style="73" customWidth="1"/>
    <col min="11824" max="12058" width="9" style="73"/>
    <col min="12059" max="12059" width="3.36328125" style="73" customWidth="1"/>
    <col min="12060" max="12060" width="17" style="73" customWidth="1"/>
    <col min="12061" max="12061" width="6" style="73" customWidth="1"/>
    <col min="12062" max="12074" width="12.36328125" style="73" customWidth="1"/>
    <col min="12075" max="12075" width="13.26953125" style="73" customWidth="1"/>
    <col min="12076" max="12076" width="50.7265625" style="73" customWidth="1"/>
    <col min="12077" max="12077" width="8.90625" style="73" customWidth="1"/>
    <col min="12078" max="12078" width="12" style="73" customWidth="1"/>
    <col min="12079" max="12079" width="1.453125" style="73" customWidth="1"/>
    <col min="12080" max="12314" width="9" style="73"/>
    <col min="12315" max="12315" width="3.36328125" style="73" customWidth="1"/>
    <col min="12316" max="12316" width="17" style="73" customWidth="1"/>
    <col min="12317" max="12317" width="6" style="73" customWidth="1"/>
    <col min="12318" max="12330" width="12.36328125" style="73" customWidth="1"/>
    <col min="12331" max="12331" width="13.26953125" style="73" customWidth="1"/>
    <col min="12332" max="12332" width="50.7265625" style="73" customWidth="1"/>
    <col min="12333" max="12333" width="8.90625" style="73" customWidth="1"/>
    <col min="12334" max="12334" width="12" style="73" customWidth="1"/>
    <col min="12335" max="12335" width="1.453125" style="73" customWidth="1"/>
    <col min="12336" max="12570" width="9" style="73"/>
    <col min="12571" max="12571" width="3.36328125" style="73" customWidth="1"/>
    <col min="12572" max="12572" width="17" style="73" customWidth="1"/>
    <col min="12573" max="12573" width="6" style="73" customWidth="1"/>
    <col min="12574" max="12586" width="12.36328125" style="73" customWidth="1"/>
    <col min="12587" max="12587" width="13.26953125" style="73" customWidth="1"/>
    <col min="12588" max="12588" width="50.7265625" style="73" customWidth="1"/>
    <col min="12589" max="12589" width="8.90625" style="73" customWidth="1"/>
    <col min="12590" max="12590" width="12" style="73" customWidth="1"/>
    <col min="12591" max="12591" width="1.453125" style="73" customWidth="1"/>
    <col min="12592" max="12826" width="9" style="73"/>
    <col min="12827" max="12827" width="3.36328125" style="73" customWidth="1"/>
    <col min="12828" max="12828" width="17" style="73" customWidth="1"/>
    <col min="12829" max="12829" width="6" style="73" customWidth="1"/>
    <col min="12830" max="12842" width="12.36328125" style="73" customWidth="1"/>
    <col min="12843" max="12843" width="13.26953125" style="73" customWidth="1"/>
    <col min="12844" max="12844" width="50.7265625" style="73" customWidth="1"/>
    <col min="12845" max="12845" width="8.90625" style="73" customWidth="1"/>
    <col min="12846" max="12846" width="12" style="73" customWidth="1"/>
    <col min="12847" max="12847" width="1.453125" style="73" customWidth="1"/>
    <col min="12848" max="13082" width="9" style="73"/>
    <col min="13083" max="13083" width="3.36328125" style="73" customWidth="1"/>
    <col min="13084" max="13084" width="17" style="73" customWidth="1"/>
    <col min="13085" max="13085" width="6" style="73" customWidth="1"/>
    <col min="13086" max="13098" width="12.36328125" style="73" customWidth="1"/>
    <col min="13099" max="13099" width="13.26953125" style="73" customWidth="1"/>
    <col min="13100" max="13100" width="50.7265625" style="73" customWidth="1"/>
    <col min="13101" max="13101" width="8.90625" style="73" customWidth="1"/>
    <col min="13102" max="13102" width="12" style="73" customWidth="1"/>
    <col min="13103" max="13103" width="1.453125" style="73" customWidth="1"/>
    <col min="13104" max="13338" width="9" style="73"/>
    <col min="13339" max="13339" width="3.36328125" style="73" customWidth="1"/>
    <col min="13340" max="13340" width="17" style="73" customWidth="1"/>
    <col min="13341" max="13341" width="6" style="73" customWidth="1"/>
    <col min="13342" max="13354" width="12.36328125" style="73" customWidth="1"/>
    <col min="13355" max="13355" width="13.26953125" style="73" customWidth="1"/>
    <col min="13356" max="13356" width="50.7265625" style="73" customWidth="1"/>
    <col min="13357" max="13357" width="8.90625" style="73" customWidth="1"/>
    <col min="13358" max="13358" width="12" style="73" customWidth="1"/>
    <col min="13359" max="13359" width="1.453125" style="73" customWidth="1"/>
    <col min="13360" max="13594" width="9" style="73"/>
    <col min="13595" max="13595" width="3.36328125" style="73" customWidth="1"/>
    <col min="13596" max="13596" width="17" style="73" customWidth="1"/>
    <col min="13597" max="13597" width="6" style="73" customWidth="1"/>
    <col min="13598" max="13610" width="12.36328125" style="73" customWidth="1"/>
    <col min="13611" max="13611" width="13.26953125" style="73" customWidth="1"/>
    <col min="13612" max="13612" width="50.7265625" style="73" customWidth="1"/>
    <col min="13613" max="13613" width="8.90625" style="73" customWidth="1"/>
    <col min="13614" max="13614" width="12" style="73" customWidth="1"/>
    <col min="13615" max="13615" width="1.453125" style="73" customWidth="1"/>
    <col min="13616" max="13850" width="9" style="73"/>
    <col min="13851" max="13851" width="3.36328125" style="73" customWidth="1"/>
    <col min="13852" max="13852" width="17" style="73" customWidth="1"/>
    <col min="13853" max="13853" width="6" style="73" customWidth="1"/>
    <col min="13854" max="13866" width="12.36328125" style="73" customWidth="1"/>
    <col min="13867" max="13867" width="13.26953125" style="73" customWidth="1"/>
    <col min="13868" max="13868" width="50.7265625" style="73" customWidth="1"/>
    <col min="13869" max="13869" width="8.90625" style="73" customWidth="1"/>
    <col min="13870" max="13870" width="12" style="73" customWidth="1"/>
    <col min="13871" max="13871" width="1.453125" style="73" customWidth="1"/>
    <col min="13872" max="14106" width="9" style="73"/>
    <col min="14107" max="14107" width="3.36328125" style="73" customWidth="1"/>
    <col min="14108" max="14108" width="17" style="73" customWidth="1"/>
    <col min="14109" max="14109" width="6" style="73" customWidth="1"/>
    <col min="14110" max="14122" width="12.36328125" style="73" customWidth="1"/>
    <col min="14123" max="14123" width="13.26953125" style="73" customWidth="1"/>
    <col min="14124" max="14124" width="50.7265625" style="73" customWidth="1"/>
    <col min="14125" max="14125" width="8.90625" style="73" customWidth="1"/>
    <col min="14126" max="14126" width="12" style="73" customWidth="1"/>
    <col min="14127" max="14127" width="1.453125" style="73" customWidth="1"/>
    <col min="14128" max="14362" width="9" style="73"/>
    <col min="14363" max="14363" width="3.36328125" style="73" customWidth="1"/>
    <col min="14364" max="14364" width="17" style="73" customWidth="1"/>
    <col min="14365" max="14365" width="6" style="73" customWidth="1"/>
    <col min="14366" max="14378" width="12.36328125" style="73" customWidth="1"/>
    <col min="14379" max="14379" width="13.26953125" style="73" customWidth="1"/>
    <col min="14380" max="14380" width="50.7265625" style="73" customWidth="1"/>
    <col min="14381" max="14381" width="8.90625" style="73" customWidth="1"/>
    <col min="14382" max="14382" width="12" style="73" customWidth="1"/>
    <col min="14383" max="14383" width="1.453125" style="73" customWidth="1"/>
    <col min="14384" max="14618" width="9" style="73"/>
    <col min="14619" max="14619" width="3.36328125" style="73" customWidth="1"/>
    <col min="14620" max="14620" width="17" style="73" customWidth="1"/>
    <col min="14621" max="14621" width="6" style="73" customWidth="1"/>
    <col min="14622" max="14634" width="12.36328125" style="73" customWidth="1"/>
    <col min="14635" max="14635" width="13.26953125" style="73" customWidth="1"/>
    <col min="14636" max="14636" width="50.7265625" style="73" customWidth="1"/>
    <col min="14637" max="14637" width="8.90625" style="73" customWidth="1"/>
    <col min="14638" max="14638" width="12" style="73" customWidth="1"/>
    <col min="14639" max="14639" width="1.453125" style="73" customWidth="1"/>
    <col min="14640" max="14874" width="9" style="73"/>
    <col min="14875" max="14875" width="3.36328125" style="73" customWidth="1"/>
    <col min="14876" max="14876" width="17" style="73" customWidth="1"/>
    <col min="14877" max="14877" width="6" style="73" customWidth="1"/>
    <col min="14878" max="14890" width="12.36328125" style="73" customWidth="1"/>
    <col min="14891" max="14891" width="13.26953125" style="73" customWidth="1"/>
    <col min="14892" max="14892" width="50.7265625" style="73" customWidth="1"/>
    <col min="14893" max="14893" width="8.90625" style="73" customWidth="1"/>
    <col min="14894" max="14894" width="12" style="73" customWidth="1"/>
    <col min="14895" max="14895" width="1.453125" style="73" customWidth="1"/>
    <col min="14896" max="15130" width="9" style="73"/>
    <col min="15131" max="15131" width="3.36328125" style="73" customWidth="1"/>
    <col min="15132" max="15132" width="17" style="73" customWidth="1"/>
    <col min="15133" max="15133" width="6" style="73" customWidth="1"/>
    <col min="15134" max="15146" width="12.36328125" style="73" customWidth="1"/>
    <col min="15147" max="15147" width="13.26953125" style="73" customWidth="1"/>
    <col min="15148" max="15148" width="50.7265625" style="73" customWidth="1"/>
    <col min="15149" max="15149" width="8.90625" style="73" customWidth="1"/>
    <col min="15150" max="15150" width="12" style="73" customWidth="1"/>
    <col min="15151" max="15151" width="1.453125" style="73" customWidth="1"/>
    <col min="15152" max="15386" width="9" style="73"/>
    <col min="15387" max="15387" width="3.36328125" style="73" customWidth="1"/>
    <col min="15388" max="15388" width="17" style="73" customWidth="1"/>
    <col min="15389" max="15389" width="6" style="73" customWidth="1"/>
    <col min="15390" max="15402" width="12.36328125" style="73" customWidth="1"/>
    <col min="15403" max="15403" width="13.26953125" style="73" customWidth="1"/>
    <col min="15404" max="15404" width="50.7265625" style="73" customWidth="1"/>
    <col min="15405" max="15405" width="8.90625" style="73" customWidth="1"/>
    <col min="15406" max="15406" width="12" style="73" customWidth="1"/>
    <col min="15407" max="15407" width="1.453125" style="73" customWidth="1"/>
    <col min="15408" max="15642" width="9" style="73"/>
    <col min="15643" max="15643" width="3.36328125" style="73" customWidth="1"/>
    <col min="15644" max="15644" width="17" style="73" customWidth="1"/>
    <col min="15645" max="15645" width="6" style="73" customWidth="1"/>
    <col min="15646" max="15658" width="12.36328125" style="73" customWidth="1"/>
    <col min="15659" max="15659" width="13.26953125" style="73" customWidth="1"/>
    <col min="15660" max="15660" width="50.7265625" style="73" customWidth="1"/>
    <col min="15661" max="15661" width="8.90625" style="73" customWidth="1"/>
    <col min="15662" max="15662" width="12" style="73" customWidth="1"/>
    <col min="15663" max="15663" width="1.453125" style="73" customWidth="1"/>
    <col min="15664" max="15898" width="9" style="73"/>
    <col min="15899" max="15899" width="3.36328125" style="73" customWidth="1"/>
    <col min="15900" max="15900" width="17" style="73" customWidth="1"/>
    <col min="15901" max="15901" width="6" style="73" customWidth="1"/>
    <col min="15902" max="15914" width="12.36328125" style="73" customWidth="1"/>
    <col min="15915" max="15915" width="13.26953125" style="73" customWidth="1"/>
    <col min="15916" max="15916" width="50.7265625" style="73" customWidth="1"/>
    <col min="15917" max="15917" width="8.90625" style="73" customWidth="1"/>
    <col min="15918" max="15918" width="12" style="73" customWidth="1"/>
    <col min="15919" max="15919" width="1.453125" style="73" customWidth="1"/>
    <col min="15920" max="16154" width="9" style="73"/>
    <col min="16155" max="16155" width="3.36328125" style="73" customWidth="1"/>
    <col min="16156" max="16156" width="17" style="73" customWidth="1"/>
    <col min="16157" max="16157" width="6" style="73" customWidth="1"/>
    <col min="16158" max="16170" width="12.36328125" style="73" customWidth="1"/>
    <col min="16171" max="16171" width="13.26953125" style="73" customWidth="1"/>
    <col min="16172" max="16172" width="50.7265625" style="73" customWidth="1"/>
    <col min="16173" max="16173" width="8.90625" style="73" customWidth="1"/>
    <col min="16174" max="16174" width="12" style="73" customWidth="1"/>
    <col min="16175" max="16175" width="1.453125" style="73" customWidth="1"/>
    <col min="16176" max="16384" width="9" style="73"/>
  </cols>
  <sheetData>
    <row r="1" spans="1:55" s="76" customFormat="1" ht="28.9" customHeight="1" thickBot="1">
      <c r="B1" s="77" t="s">
        <v>298</v>
      </c>
      <c r="C1" s="77"/>
      <c r="D1" s="78"/>
      <c r="E1" s="78"/>
      <c r="F1" s="78"/>
      <c r="G1" s="78"/>
      <c r="H1" s="78"/>
      <c r="I1" s="78"/>
      <c r="K1" s="543" t="str">
        <f>IF(AJ1="","入力エラー！事業所番号と事業所名を入力！&gt;&gt;&gt;",IF(AQ1="","入力エラー！事業所番号と事業所名を入力！&gt;&gt;&gt;",""))</f>
        <v>入力エラー！事業所番号と事業所名を入力！&gt;&gt;&gt;</v>
      </c>
      <c r="L1" s="543"/>
      <c r="M1" s="543"/>
      <c r="N1" s="543"/>
      <c r="O1" s="543"/>
      <c r="P1" s="543"/>
      <c r="Q1" s="543"/>
      <c r="R1" s="543"/>
      <c r="S1" s="543"/>
      <c r="T1" s="543"/>
      <c r="U1" s="543"/>
      <c r="V1" s="543"/>
      <c r="W1" s="543"/>
      <c r="X1" s="543"/>
      <c r="Y1" s="543"/>
      <c r="Z1" s="543"/>
      <c r="AA1" s="543"/>
      <c r="AB1" s="543"/>
      <c r="AC1" s="543"/>
      <c r="AD1" s="543"/>
      <c r="AE1" s="543"/>
      <c r="AF1" s="544"/>
      <c r="AG1" s="545" t="s">
        <v>253</v>
      </c>
      <c r="AH1" s="546"/>
      <c r="AI1" s="546"/>
      <c r="AJ1" s="549"/>
      <c r="AK1" s="550"/>
      <c r="AL1" s="550"/>
      <c r="AM1" s="550"/>
      <c r="AN1" s="551"/>
      <c r="AO1" s="554" t="s">
        <v>61</v>
      </c>
      <c r="AP1" s="555"/>
      <c r="AQ1" s="539"/>
      <c r="AR1" s="539"/>
      <c r="AS1" s="540"/>
      <c r="AT1" s="78"/>
      <c r="AU1" s="346"/>
      <c r="AV1" s="346"/>
      <c r="AW1" s="346"/>
      <c r="AX1" s="346"/>
      <c r="AY1" s="346"/>
      <c r="AZ1" s="346"/>
      <c r="BA1" s="346"/>
      <c r="BB1" s="346"/>
      <c r="BC1" s="346"/>
    </row>
    <row r="2" spans="1:55" s="76" customFormat="1" ht="30" customHeight="1" thickBot="1">
      <c r="B2" s="499" t="s">
        <v>297</v>
      </c>
      <c r="C2" s="500"/>
      <c r="D2" s="529"/>
      <c r="E2" s="530"/>
      <c r="F2" s="440" t="str">
        <f>IF(D2="","&lt;&lt;&lt;入力エラー！最初に、運営指導年月日を西暦年（例：2024/10/29）で入力!","")</f>
        <v>&lt;&lt;&lt;入力エラー！最初に、運営指導年月日を西暦年（例：2024/10/29）で入力!</v>
      </c>
      <c r="I2" s="464"/>
      <c r="Q2" s="80"/>
      <c r="R2" s="81"/>
      <c r="S2" s="81"/>
      <c r="T2" s="81"/>
      <c r="U2" s="81"/>
      <c r="V2" s="81"/>
      <c r="W2" s="81"/>
      <c r="X2" s="81"/>
      <c r="Y2" s="81"/>
      <c r="Z2" s="81"/>
      <c r="AA2" s="81"/>
      <c r="AB2" s="81"/>
      <c r="AC2" s="81"/>
      <c r="AD2" s="81"/>
      <c r="AE2" s="81"/>
      <c r="AF2" s="81"/>
      <c r="AG2" s="547"/>
      <c r="AH2" s="548"/>
      <c r="AI2" s="548"/>
      <c r="AJ2" s="552"/>
      <c r="AK2" s="552"/>
      <c r="AL2" s="552"/>
      <c r="AM2" s="552"/>
      <c r="AN2" s="553"/>
      <c r="AO2" s="556"/>
      <c r="AP2" s="557"/>
      <c r="AQ2" s="541"/>
      <c r="AR2" s="541"/>
      <c r="AS2" s="542"/>
      <c r="AT2" s="80"/>
      <c r="AU2" s="349"/>
      <c r="AV2" s="346"/>
      <c r="AW2" s="346"/>
      <c r="AX2" s="346"/>
      <c r="AY2" s="346"/>
      <c r="AZ2" s="346"/>
      <c r="BA2" s="346"/>
      <c r="BB2" s="346"/>
      <c r="BC2" s="346"/>
    </row>
    <row r="3" spans="1:55" ht="5.25" customHeight="1" thickBot="1">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346"/>
      <c r="AV3" s="346"/>
      <c r="AW3" s="346"/>
      <c r="AX3" s="346"/>
      <c r="AY3" s="346"/>
      <c r="AZ3" s="346"/>
      <c r="BA3" s="346"/>
      <c r="BB3" s="346"/>
      <c r="BC3" s="346"/>
    </row>
    <row r="4" spans="1:55" ht="31.5" customHeight="1" thickBot="1">
      <c r="A4" s="492" t="s">
        <v>62</v>
      </c>
      <c r="B4" s="495" t="s">
        <v>63</v>
      </c>
      <c r="C4" s="495" t="s">
        <v>83</v>
      </c>
      <c r="D4" s="495" t="s">
        <v>64</v>
      </c>
      <c r="E4" s="495" t="s">
        <v>65</v>
      </c>
      <c r="F4" s="495" t="s">
        <v>66</v>
      </c>
      <c r="G4" s="495" t="s">
        <v>67</v>
      </c>
      <c r="H4" s="536" t="s">
        <v>68</v>
      </c>
      <c r="I4" s="537"/>
      <c r="J4" s="537"/>
      <c r="K4" s="537"/>
      <c r="L4" s="537"/>
      <c r="M4" s="537"/>
      <c r="N4" s="537"/>
      <c r="O4" s="537"/>
      <c r="P4" s="537"/>
      <c r="Q4" s="537"/>
      <c r="R4" s="537"/>
      <c r="S4" s="537"/>
      <c r="T4" s="537"/>
      <c r="U4" s="537"/>
      <c r="V4" s="537"/>
      <c r="W4" s="537"/>
      <c r="X4" s="537"/>
      <c r="Y4" s="537"/>
      <c r="Z4" s="537"/>
      <c r="AA4" s="537"/>
      <c r="AB4" s="537"/>
      <c r="AC4" s="537"/>
      <c r="AD4" s="537"/>
      <c r="AE4" s="537"/>
      <c r="AF4" s="537"/>
      <c r="AG4" s="537"/>
      <c r="AH4" s="537"/>
      <c r="AI4" s="537"/>
      <c r="AJ4" s="537"/>
      <c r="AK4" s="537"/>
      <c r="AL4" s="537"/>
      <c r="AM4" s="537"/>
      <c r="AN4" s="537"/>
      <c r="AO4" s="537"/>
      <c r="AP4" s="538"/>
      <c r="AQ4" s="522" t="s">
        <v>330</v>
      </c>
      <c r="AR4" s="525" t="s">
        <v>327</v>
      </c>
      <c r="AS4" s="525" t="s">
        <v>329</v>
      </c>
      <c r="AU4" s="346"/>
      <c r="AV4" s="346"/>
      <c r="AW4" s="346"/>
      <c r="AX4" s="346"/>
      <c r="AY4" s="346"/>
      <c r="AZ4" s="346"/>
      <c r="BA4" s="346"/>
      <c r="BB4" s="346"/>
      <c r="BC4" s="346"/>
    </row>
    <row r="5" spans="1:55" ht="37.5" customHeight="1" thickBot="1">
      <c r="A5" s="493"/>
      <c r="B5" s="496"/>
      <c r="C5" s="496"/>
      <c r="D5" s="496"/>
      <c r="E5" s="496"/>
      <c r="F5" s="496"/>
      <c r="G5" s="496"/>
      <c r="H5" s="511" t="e">
        <f>DATE(YEAR(I$5),MONTH(I$5)-1,1)</f>
        <v>#NUM!</v>
      </c>
      <c r="I5" s="511" t="e">
        <f>DATE(YEAR(J$5),MONTH(J$5)-1,1)</f>
        <v>#NUM!</v>
      </c>
      <c r="J5" s="514" t="e">
        <f>IF(DAY(D2)&lt;=15,DATE(YEAR(D2),MONTH(D2)-2,1),DATE(YEAR(D2),MONTH(D2)-1,1))</f>
        <v>#NUM!</v>
      </c>
      <c r="K5" s="515"/>
      <c r="L5" s="515"/>
      <c r="M5" s="515"/>
      <c r="N5" s="515"/>
      <c r="O5" s="515"/>
      <c r="P5" s="515"/>
      <c r="Q5" s="515"/>
      <c r="R5" s="515"/>
      <c r="S5" s="515"/>
      <c r="T5" s="515"/>
      <c r="U5" s="515"/>
      <c r="V5" s="515"/>
      <c r="W5" s="515"/>
      <c r="X5" s="515"/>
      <c r="Y5" s="515"/>
      <c r="Z5" s="515"/>
      <c r="AA5" s="515"/>
      <c r="AB5" s="515"/>
      <c r="AC5" s="515"/>
      <c r="AD5" s="515"/>
      <c r="AE5" s="515"/>
      <c r="AF5" s="515"/>
      <c r="AG5" s="515"/>
      <c r="AH5" s="515"/>
      <c r="AI5" s="515"/>
      <c r="AJ5" s="515"/>
      <c r="AK5" s="515"/>
      <c r="AL5" s="515"/>
      <c r="AM5" s="515"/>
      <c r="AN5" s="515"/>
      <c r="AO5" s="516"/>
      <c r="AP5" s="517" t="s">
        <v>69</v>
      </c>
      <c r="AQ5" s="523"/>
      <c r="AR5" s="526"/>
      <c r="AS5" s="526"/>
    </row>
    <row r="6" spans="1:55" ht="30" customHeight="1">
      <c r="A6" s="493"/>
      <c r="B6" s="496"/>
      <c r="C6" s="496"/>
      <c r="D6" s="496"/>
      <c r="E6" s="496"/>
      <c r="F6" s="496"/>
      <c r="G6" s="496"/>
      <c r="H6" s="512"/>
      <c r="I6" s="512"/>
      <c r="J6" s="83">
        <v>1</v>
      </c>
      <c r="K6" s="84">
        <v>2</v>
      </c>
      <c r="L6" s="84">
        <v>3</v>
      </c>
      <c r="M6" s="84">
        <v>4</v>
      </c>
      <c r="N6" s="84">
        <v>5</v>
      </c>
      <c r="O6" s="84">
        <v>6</v>
      </c>
      <c r="P6" s="84">
        <v>7</v>
      </c>
      <c r="Q6" s="84">
        <v>8</v>
      </c>
      <c r="R6" s="84">
        <v>9</v>
      </c>
      <c r="S6" s="84">
        <v>10</v>
      </c>
      <c r="T6" s="84">
        <v>11</v>
      </c>
      <c r="U6" s="84">
        <v>12</v>
      </c>
      <c r="V6" s="84">
        <v>13</v>
      </c>
      <c r="W6" s="84">
        <v>14</v>
      </c>
      <c r="X6" s="84">
        <v>15</v>
      </c>
      <c r="Y6" s="84">
        <v>16</v>
      </c>
      <c r="Z6" s="84">
        <v>17</v>
      </c>
      <c r="AA6" s="84">
        <v>18</v>
      </c>
      <c r="AB6" s="84">
        <v>19</v>
      </c>
      <c r="AC6" s="84">
        <v>20</v>
      </c>
      <c r="AD6" s="84">
        <v>21</v>
      </c>
      <c r="AE6" s="84">
        <v>22</v>
      </c>
      <c r="AF6" s="84">
        <v>23</v>
      </c>
      <c r="AG6" s="84">
        <v>24</v>
      </c>
      <c r="AH6" s="84">
        <v>25</v>
      </c>
      <c r="AI6" s="84">
        <v>26</v>
      </c>
      <c r="AJ6" s="84">
        <v>27</v>
      </c>
      <c r="AK6" s="84">
        <v>28</v>
      </c>
      <c r="AL6" s="84">
        <v>29</v>
      </c>
      <c r="AM6" s="84">
        <v>30</v>
      </c>
      <c r="AN6" s="85">
        <v>31</v>
      </c>
      <c r="AO6" s="520" t="s">
        <v>70</v>
      </c>
      <c r="AP6" s="518"/>
      <c r="AQ6" s="523"/>
      <c r="AR6" s="526"/>
      <c r="AS6" s="526"/>
      <c r="AU6" s="349"/>
    </row>
    <row r="7" spans="1:55" ht="36" customHeight="1" thickBot="1">
      <c r="A7" s="494"/>
      <c r="B7" s="497"/>
      <c r="C7" s="498"/>
      <c r="D7" s="498"/>
      <c r="E7" s="498"/>
      <c r="F7" s="497"/>
      <c r="G7" s="497"/>
      <c r="H7" s="513"/>
      <c r="I7" s="513"/>
      <c r="J7" s="462" t="e">
        <f>IF(DAY(EOMONTH($J$5,0))&lt;J$6,"-",DATE(YEAR($J$5),MONTH($J$5),J$6))</f>
        <v>#NUM!</v>
      </c>
      <c r="K7" s="463" t="e">
        <f t="shared" ref="K7:AN7" si="0">IF(DAY(EOMONTH($J$5,0))&lt;K$6,"-",DATE(YEAR($J$5),MONTH($J$5),K$6))</f>
        <v>#NUM!</v>
      </c>
      <c r="L7" s="463" t="e">
        <f t="shared" si="0"/>
        <v>#NUM!</v>
      </c>
      <c r="M7" s="463" t="e">
        <f t="shared" si="0"/>
        <v>#NUM!</v>
      </c>
      <c r="N7" s="463" t="e">
        <f t="shared" si="0"/>
        <v>#NUM!</v>
      </c>
      <c r="O7" s="463" t="e">
        <f t="shared" si="0"/>
        <v>#NUM!</v>
      </c>
      <c r="P7" s="463" t="e">
        <f t="shared" si="0"/>
        <v>#NUM!</v>
      </c>
      <c r="Q7" s="463" t="e">
        <f t="shared" si="0"/>
        <v>#NUM!</v>
      </c>
      <c r="R7" s="463" t="e">
        <f t="shared" si="0"/>
        <v>#NUM!</v>
      </c>
      <c r="S7" s="463" t="e">
        <f t="shared" si="0"/>
        <v>#NUM!</v>
      </c>
      <c r="T7" s="463" t="e">
        <f t="shared" si="0"/>
        <v>#NUM!</v>
      </c>
      <c r="U7" s="463" t="e">
        <f t="shared" si="0"/>
        <v>#NUM!</v>
      </c>
      <c r="V7" s="463" t="e">
        <f t="shared" si="0"/>
        <v>#NUM!</v>
      </c>
      <c r="W7" s="463" t="e">
        <f t="shared" si="0"/>
        <v>#NUM!</v>
      </c>
      <c r="X7" s="463" t="e">
        <f t="shared" si="0"/>
        <v>#NUM!</v>
      </c>
      <c r="Y7" s="463" t="e">
        <f t="shared" si="0"/>
        <v>#NUM!</v>
      </c>
      <c r="Z7" s="463" t="e">
        <f t="shared" si="0"/>
        <v>#NUM!</v>
      </c>
      <c r="AA7" s="463" t="e">
        <f t="shared" si="0"/>
        <v>#NUM!</v>
      </c>
      <c r="AB7" s="463" t="e">
        <f t="shared" si="0"/>
        <v>#NUM!</v>
      </c>
      <c r="AC7" s="463" t="e">
        <f t="shared" si="0"/>
        <v>#NUM!</v>
      </c>
      <c r="AD7" s="463" t="e">
        <f t="shared" si="0"/>
        <v>#NUM!</v>
      </c>
      <c r="AE7" s="463" t="e">
        <f t="shared" si="0"/>
        <v>#NUM!</v>
      </c>
      <c r="AF7" s="463" t="e">
        <f t="shared" si="0"/>
        <v>#NUM!</v>
      </c>
      <c r="AG7" s="463" t="e">
        <f t="shared" si="0"/>
        <v>#NUM!</v>
      </c>
      <c r="AH7" s="463" t="e">
        <f t="shared" si="0"/>
        <v>#NUM!</v>
      </c>
      <c r="AI7" s="463" t="e">
        <f t="shared" si="0"/>
        <v>#NUM!</v>
      </c>
      <c r="AJ7" s="463" t="e">
        <f t="shared" si="0"/>
        <v>#NUM!</v>
      </c>
      <c r="AK7" s="463" t="e">
        <f t="shared" si="0"/>
        <v>#NUM!</v>
      </c>
      <c r="AL7" s="463" t="e">
        <f t="shared" si="0"/>
        <v>#NUM!</v>
      </c>
      <c r="AM7" s="463" t="e">
        <f t="shared" si="0"/>
        <v>#NUM!</v>
      </c>
      <c r="AN7" s="463" t="e">
        <f t="shared" si="0"/>
        <v>#NUM!</v>
      </c>
      <c r="AO7" s="521"/>
      <c r="AP7" s="519"/>
      <c r="AQ7" s="524"/>
      <c r="AR7" s="527"/>
      <c r="AS7" s="527"/>
      <c r="AU7" s="438"/>
    </row>
    <row r="8" spans="1:55" ht="45.75" customHeight="1">
      <c r="A8" s="89">
        <f>ROW()-7</f>
        <v>1</v>
      </c>
      <c r="B8" s="90"/>
      <c r="C8" s="91"/>
      <c r="D8" s="90"/>
      <c r="E8" s="92"/>
      <c r="F8" s="93"/>
      <c r="G8" s="93"/>
      <c r="H8" s="94"/>
      <c r="I8" s="95"/>
      <c r="J8" s="96"/>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8"/>
      <c r="AO8" s="99">
        <f>SUM(J8:AN8)</f>
        <v>0</v>
      </c>
      <c r="AP8" s="99">
        <f t="shared" ref="AP8:AP16" si="1">SUM(H8:I8,AO8)</f>
        <v>0</v>
      </c>
      <c r="AQ8" s="100"/>
      <c r="AR8" s="101"/>
      <c r="AS8" s="101"/>
      <c r="AU8" s="439"/>
    </row>
    <row r="9" spans="1:55" ht="45.75" customHeight="1">
      <c r="A9" s="102">
        <f t="shared" ref="A9:A47" si="2">ROW()-7</f>
        <v>2</v>
      </c>
      <c r="B9" s="103"/>
      <c r="C9" s="92"/>
      <c r="D9" s="90"/>
      <c r="E9" s="92"/>
      <c r="F9" s="93"/>
      <c r="G9" s="104"/>
      <c r="H9" s="95"/>
      <c r="I9" s="95"/>
      <c r="J9" s="105"/>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7"/>
      <c r="AO9" s="99">
        <f t="shared" ref="AO9:AO47" si="3">SUM(J9:AN9)</f>
        <v>0</v>
      </c>
      <c r="AP9" s="99">
        <f t="shared" si="1"/>
        <v>0</v>
      </c>
      <c r="AQ9" s="100"/>
      <c r="AR9" s="101"/>
      <c r="AS9" s="101"/>
    </row>
    <row r="10" spans="1:55" ht="45.75" customHeight="1">
      <c r="A10" s="102">
        <f t="shared" si="2"/>
        <v>3</v>
      </c>
      <c r="B10" s="103"/>
      <c r="C10" s="92"/>
      <c r="D10" s="90"/>
      <c r="E10" s="92"/>
      <c r="F10" s="93"/>
      <c r="G10" s="104"/>
      <c r="H10" s="95"/>
      <c r="I10" s="95"/>
      <c r="J10" s="105"/>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7"/>
      <c r="AO10" s="99">
        <f t="shared" si="3"/>
        <v>0</v>
      </c>
      <c r="AP10" s="99">
        <f t="shared" si="1"/>
        <v>0</v>
      </c>
      <c r="AQ10" s="100"/>
      <c r="AR10" s="101"/>
      <c r="AS10" s="101"/>
    </row>
    <row r="11" spans="1:55" ht="45.75" customHeight="1">
      <c r="A11" s="102">
        <f t="shared" si="2"/>
        <v>4</v>
      </c>
      <c r="B11" s="103"/>
      <c r="C11" s="92"/>
      <c r="D11" s="90"/>
      <c r="E11" s="92"/>
      <c r="F11" s="93"/>
      <c r="G11" s="104"/>
      <c r="H11" s="95"/>
      <c r="I11" s="95"/>
      <c r="J11" s="105"/>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7"/>
      <c r="AO11" s="99">
        <f t="shared" si="3"/>
        <v>0</v>
      </c>
      <c r="AP11" s="99">
        <f t="shared" si="1"/>
        <v>0</v>
      </c>
      <c r="AQ11" s="100"/>
      <c r="AR11" s="101"/>
      <c r="AS11" s="101"/>
    </row>
    <row r="12" spans="1:55" ht="45.75" customHeight="1">
      <c r="A12" s="102">
        <f t="shared" si="2"/>
        <v>5</v>
      </c>
      <c r="B12" s="103"/>
      <c r="C12" s="92"/>
      <c r="D12" s="90"/>
      <c r="E12" s="92"/>
      <c r="F12" s="93"/>
      <c r="G12" s="104"/>
      <c r="H12" s="95"/>
      <c r="I12" s="95"/>
      <c r="J12" s="105"/>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7"/>
      <c r="AO12" s="99">
        <f t="shared" si="3"/>
        <v>0</v>
      </c>
      <c r="AP12" s="99">
        <f t="shared" si="1"/>
        <v>0</v>
      </c>
      <c r="AQ12" s="100"/>
      <c r="AR12" s="101"/>
      <c r="AS12" s="101"/>
    </row>
    <row r="13" spans="1:55" ht="45.75" customHeight="1">
      <c r="A13" s="102">
        <f t="shared" si="2"/>
        <v>6</v>
      </c>
      <c r="B13" s="103"/>
      <c r="C13" s="92"/>
      <c r="D13" s="90"/>
      <c r="E13" s="92"/>
      <c r="F13" s="93"/>
      <c r="G13" s="104"/>
      <c r="H13" s="95"/>
      <c r="I13" s="95"/>
      <c r="J13" s="105"/>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7"/>
      <c r="AO13" s="99">
        <f t="shared" si="3"/>
        <v>0</v>
      </c>
      <c r="AP13" s="99">
        <f t="shared" si="1"/>
        <v>0</v>
      </c>
      <c r="AQ13" s="100"/>
      <c r="AR13" s="101"/>
      <c r="AS13" s="101"/>
    </row>
    <row r="14" spans="1:55" ht="45.75" customHeight="1">
      <c r="A14" s="102">
        <f t="shared" si="2"/>
        <v>7</v>
      </c>
      <c r="B14" s="103"/>
      <c r="C14" s="92"/>
      <c r="D14" s="90"/>
      <c r="E14" s="92"/>
      <c r="F14" s="93"/>
      <c r="G14" s="104"/>
      <c r="H14" s="95"/>
      <c r="I14" s="95"/>
      <c r="J14" s="105"/>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7"/>
      <c r="AO14" s="99">
        <f t="shared" si="3"/>
        <v>0</v>
      </c>
      <c r="AP14" s="99">
        <f t="shared" si="1"/>
        <v>0</v>
      </c>
      <c r="AQ14" s="100"/>
      <c r="AR14" s="101"/>
      <c r="AS14" s="101"/>
    </row>
    <row r="15" spans="1:55" ht="45.75" customHeight="1">
      <c r="A15" s="102">
        <f t="shared" si="2"/>
        <v>8</v>
      </c>
      <c r="B15" s="103"/>
      <c r="C15" s="108"/>
      <c r="D15" s="103"/>
      <c r="E15" s="92"/>
      <c r="F15" s="104"/>
      <c r="G15" s="104"/>
      <c r="H15" s="95"/>
      <c r="I15" s="95"/>
      <c r="J15" s="105"/>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7"/>
      <c r="AO15" s="99">
        <f t="shared" si="3"/>
        <v>0</v>
      </c>
      <c r="AP15" s="99">
        <f t="shared" si="1"/>
        <v>0</v>
      </c>
      <c r="AQ15" s="100"/>
      <c r="AR15" s="101"/>
      <c r="AS15" s="101"/>
    </row>
    <row r="16" spans="1:55" ht="45.75" customHeight="1">
      <c r="A16" s="102">
        <f t="shared" si="2"/>
        <v>9</v>
      </c>
      <c r="B16" s="103"/>
      <c r="C16" s="108"/>
      <c r="D16" s="103"/>
      <c r="E16" s="92"/>
      <c r="F16" s="104"/>
      <c r="G16" s="104"/>
      <c r="H16" s="95"/>
      <c r="I16" s="95"/>
      <c r="J16" s="105"/>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7"/>
      <c r="AO16" s="99">
        <f t="shared" si="3"/>
        <v>0</v>
      </c>
      <c r="AP16" s="99">
        <f t="shared" si="1"/>
        <v>0</v>
      </c>
      <c r="AQ16" s="100"/>
      <c r="AR16" s="101"/>
      <c r="AS16" s="101"/>
    </row>
    <row r="17" spans="1:45" ht="45.75" customHeight="1">
      <c r="A17" s="102">
        <f t="shared" si="2"/>
        <v>10</v>
      </c>
      <c r="B17" s="103"/>
      <c r="C17" s="108"/>
      <c r="D17" s="103"/>
      <c r="E17" s="92"/>
      <c r="F17" s="104"/>
      <c r="G17" s="104"/>
      <c r="H17" s="95"/>
      <c r="I17" s="95"/>
      <c r="J17" s="105"/>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7"/>
      <c r="AO17" s="99">
        <f t="shared" si="3"/>
        <v>0</v>
      </c>
      <c r="AP17" s="99">
        <f>SUM(H17:I17,AO17)</f>
        <v>0</v>
      </c>
      <c r="AQ17" s="100"/>
      <c r="AR17" s="101"/>
      <c r="AS17" s="101"/>
    </row>
    <row r="18" spans="1:45" ht="45.75" customHeight="1">
      <c r="A18" s="102">
        <f t="shared" si="2"/>
        <v>11</v>
      </c>
      <c r="B18" s="103"/>
      <c r="C18" s="108"/>
      <c r="D18" s="103"/>
      <c r="E18" s="92"/>
      <c r="F18" s="104"/>
      <c r="G18" s="104"/>
      <c r="H18" s="95"/>
      <c r="I18" s="95"/>
      <c r="J18" s="109"/>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7"/>
      <c r="AO18" s="99">
        <f t="shared" si="3"/>
        <v>0</v>
      </c>
      <c r="AP18" s="99">
        <f t="shared" ref="AP18:AP50" si="4">SUM(H18:I18,AO18)</f>
        <v>0</v>
      </c>
      <c r="AQ18" s="100"/>
      <c r="AR18" s="101"/>
      <c r="AS18" s="101"/>
    </row>
    <row r="19" spans="1:45" ht="45.75" customHeight="1">
      <c r="A19" s="102">
        <f t="shared" si="2"/>
        <v>12</v>
      </c>
      <c r="B19" s="103"/>
      <c r="C19" s="108"/>
      <c r="D19" s="103"/>
      <c r="E19" s="92"/>
      <c r="F19" s="104"/>
      <c r="G19" s="104"/>
      <c r="H19" s="95"/>
      <c r="I19" s="95"/>
      <c r="J19" s="109"/>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7"/>
      <c r="AO19" s="99">
        <f t="shared" si="3"/>
        <v>0</v>
      </c>
      <c r="AP19" s="99">
        <f t="shared" si="4"/>
        <v>0</v>
      </c>
      <c r="AQ19" s="100"/>
      <c r="AR19" s="101"/>
      <c r="AS19" s="101"/>
    </row>
    <row r="20" spans="1:45" ht="45.75" customHeight="1">
      <c r="A20" s="102">
        <f t="shared" si="2"/>
        <v>13</v>
      </c>
      <c r="B20" s="103"/>
      <c r="C20" s="108"/>
      <c r="D20" s="103"/>
      <c r="E20" s="92"/>
      <c r="F20" s="104"/>
      <c r="G20" s="104"/>
      <c r="H20" s="95"/>
      <c r="I20" s="95"/>
      <c r="J20" s="109"/>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7"/>
      <c r="AO20" s="99">
        <f t="shared" si="3"/>
        <v>0</v>
      </c>
      <c r="AP20" s="99">
        <f t="shared" si="4"/>
        <v>0</v>
      </c>
      <c r="AQ20" s="100"/>
      <c r="AR20" s="101"/>
      <c r="AS20" s="101"/>
    </row>
    <row r="21" spans="1:45" ht="45.75" customHeight="1">
      <c r="A21" s="102">
        <f t="shared" si="2"/>
        <v>14</v>
      </c>
      <c r="B21" s="103"/>
      <c r="C21" s="108"/>
      <c r="D21" s="103"/>
      <c r="E21" s="92"/>
      <c r="F21" s="104"/>
      <c r="G21" s="104"/>
      <c r="H21" s="95"/>
      <c r="I21" s="95"/>
      <c r="J21" s="105"/>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7"/>
      <c r="AO21" s="99">
        <f t="shared" si="3"/>
        <v>0</v>
      </c>
      <c r="AP21" s="99">
        <f t="shared" si="4"/>
        <v>0</v>
      </c>
      <c r="AQ21" s="100"/>
      <c r="AR21" s="101"/>
      <c r="AS21" s="101"/>
    </row>
    <row r="22" spans="1:45" ht="45.75" customHeight="1">
      <c r="A22" s="102">
        <f t="shared" si="2"/>
        <v>15</v>
      </c>
      <c r="B22" s="103"/>
      <c r="C22" s="108"/>
      <c r="D22" s="103"/>
      <c r="E22" s="92"/>
      <c r="F22" s="104"/>
      <c r="G22" s="104"/>
      <c r="H22" s="95"/>
      <c r="I22" s="95"/>
      <c r="J22" s="105"/>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7"/>
      <c r="AO22" s="99">
        <f t="shared" si="3"/>
        <v>0</v>
      </c>
      <c r="AP22" s="99">
        <f t="shared" si="4"/>
        <v>0</v>
      </c>
      <c r="AQ22" s="100"/>
      <c r="AR22" s="101"/>
      <c r="AS22" s="101"/>
    </row>
    <row r="23" spans="1:45" ht="45.75" customHeight="1">
      <c r="A23" s="102">
        <f t="shared" si="2"/>
        <v>16</v>
      </c>
      <c r="B23" s="103"/>
      <c r="C23" s="108"/>
      <c r="D23" s="103"/>
      <c r="E23" s="92"/>
      <c r="F23" s="104"/>
      <c r="G23" s="104"/>
      <c r="H23" s="95"/>
      <c r="I23" s="95"/>
      <c r="J23" s="105"/>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7"/>
      <c r="AO23" s="99">
        <f t="shared" si="3"/>
        <v>0</v>
      </c>
      <c r="AP23" s="99">
        <f t="shared" si="4"/>
        <v>0</v>
      </c>
      <c r="AQ23" s="100"/>
      <c r="AR23" s="101"/>
      <c r="AS23" s="101"/>
    </row>
    <row r="24" spans="1:45" ht="45.75" customHeight="1">
      <c r="A24" s="102">
        <f t="shared" si="2"/>
        <v>17</v>
      </c>
      <c r="B24" s="103"/>
      <c r="C24" s="108"/>
      <c r="D24" s="103"/>
      <c r="E24" s="92"/>
      <c r="F24" s="104"/>
      <c r="G24" s="104"/>
      <c r="H24" s="95"/>
      <c r="I24" s="95"/>
      <c r="J24" s="105"/>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7"/>
      <c r="AO24" s="99">
        <f t="shared" si="3"/>
        <v>0</v>
      </c>
      <c r="AP24" s="99">
        <f t="shared" si="4"/>
        <v>0</v>
      </c>
      <c r="AQ24" s="100"/>
      <c r="AR24" s="101"/>
      <c r="AS24" s="101"/>
    </row>
    <row r="25" spans="1:45" ht="45.75" customHeight="1">
      <c r="A25" s="102">
        <f t="shared" si="2"/>
        <v>18</v>
      </c>
      <c r="B25" s="103"/>
      <c r="C25" s="108"/>
      <c r="D25" s="103"/>
      <c r="E25" s="92"/>
      <c r="F25" s="104"/>
      <c r="G25" s="104"/>
      <c r="H25" s="95"/>
      <c r="I25" s="95"/>
      <c r="J25" s="105"/>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7"/>
      <c r="AO25" s="99">
        <f t="shared" si="3"/>
        <v>0</v>
      </c>
      <c r="AP25" s="99">
        <f t="shared" si="4"/>
        <v>0</v>
      </c>
      <c r="AQ25" s="100"/>
      <c r="AR25" s="101"/>
      <c r="AS25" s="101"/>
    </row>
    <row r="26" spans="1:45" ht="45.75" customHeight="1">
      <c r="A26" s="102">
        <f t="shared" si="2"/>
        <v>19</v>
      </c>
      <c r="B26" s="103"/>
      <c r="C26" s="92"/>
      <c r="D26" s="90"/>
      <c r="E26" s="92"/>
      <c r="F26" s="93"/>
      <c r="G26" s="104"/>
      <c r="H26" s="95"/>
      <c r="I26" s="95"/>
      <c r="J26" s="105"/>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7"/>
      <c r="AO26" s="99">
        <f t="shared" ref="AO26:AO45" si="5">SUM(J26:AN26)</f>
        <v>0</v>
      </c>
      <c r="AP26" s="99">
        <f t="shared" si="4"/>
        <v>0</v>
      </c>
      <c r="AQ26" s="100"/>
      <c r="AR26" s="101"/>
      <c r="AS26" s="101"/>
    </row>
    <row r="27" spans="1:45" ht="45.75" customHeight="1">
      <c r="A27" s="102">
        <f t="shared" si="2"/>
        <v>20</v>
      </c>
      <c r="B27" s="103"/>
      <c r="C27" s="92"/>
      <c r="D27" s="90"/>
      <c r="E27" s="92"/>
      <c r="F27" s="93"/>
      <c r="G27" s="104"/>
      <c r="H27" s="95"/>
      <c r="I27" s="95"/>
      <c r="J27" s="105"/>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7"/>
      <c r="AO27" s="99">
        <f t="shared" si="5"/>
        <v>0</v>
      </c>
      <c r="AP27" s="99">
        <f t="shared" si="4"/>
        <v>0</v>
      </c>
      <c r="AQ27" s="100"/>
      <c r="AR27" s="101"/>
      <c r="AS27" s="101"/>
    </row>
    <row r="28" spans="1:45" ht="45.75" customHeight="1">
      <c r="A28" s="102">
        <f t="shared" si="2"/>
        <v>21</v>
      </c>
      <c r="B28" s="103"/>
      <c r="C28" s="108"/>
      <c r="D28" s="103"/>
      <c r="E28" s="92"/>
      <c r="F28" s="104"/>
      <c r="G28" s="104"/>
      <c r="H28" s="95"/>
      <c r="I28" s="95"/>
      <c r="J28" s="105"/>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7"/>
      <c r="AO28" s="99">
        <f t="shared" si="5"/>
        <v>0</v>
      </c>
      <c r="AP28" s="99">
        <f t="shared" si="4"/>
        <v>0</v>
      </c>
      <c r="AQ28" s="100"/>
      <c r="AR28" s="101"/>
      <c r="AS28" s="101"/>
    </row>
    <row r="29" spans="1:45" ht="45.75" customHeight="1">
      <c r="A29" s="102">
        <f t="shared" si="2"/>
        <v>22</v>
      </c>
      <c r="B29" s="103"/>
      <c r="C29" s="108"/>
      <c r="D29" s="103"/>
      <c r="E29" s="92"/>
      <c r="F29" s="104"/>
      <c r="G29" s="104"/>
      <c r="H29" s="95"/>
      <c r="I29" s="95"/>
      <c r="J29" s="105"/>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7"/>
      <c r="AO29" s="99">
        <f t="shared" si="5"/>
        <v>0</v>
      </c>
      <c r="AP29" s="99">
        <f t="shared" si="4"/>
        <v>0</v>
      </c>
      <c r="AQ29" s="100"/>
      <c r="AR29" s="101"/>
      <c r="AS29" s="101"/>
    </row>
    <row r="30" spans="1:45" ht="45.75" customHeight="1">
      <c r="A30" s="102">
        <f t="shared" si="2"/>
        <v>23</v>
      </c>
      <c r="B30" s="103"/>
      <c r="C30" s="108"/>
      <c r="D30" s="103"/>
      <c r="E30" s="92"/>
      <c r="F30" s="104"/>
      <c r="G30" s="104"/>
      <c r="H30" s="95"/>
      <c r="I30" s="95"/>
      <c r="J30" s="105"/>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7"/>
      <c r="AO30" s="99">
        <f t="shared" si="5"/>
        <v>0</v>
      </c>
      <c r="AP30" s="99">
        <f>SUM(H30:I30,AO30)</f>
        <v>0</v>
      </c>
      <c r="AQ30" s="100"/>
      <c r="AR30" s="101"/>
      <c r="AS30" s="101"/>
    </row>
    <row r="31" spans="1:45" ht="45.75" customHeight="1">
      <c r="A31" s="102">
        <f t="shared" si="2"/>
        <v>24</v>
      </c>
      <c r="B31" s="103"/>
      <c r="C31" s="108"/>
      <c r="D31" s="103"/>
      <c r="E31" s="92"/>
      <c r="F31" s="104"/>
      <c r="G31" s="104"/>
      <c r="H31" s="95"/>
      <c r="I31" s="95"/>
      <c r="J31" s="109"/>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7"/>
      <c r="AO31" s="99">
        <f t="shared" ref="AO31:AO40" si="6">SUM(J31:AN31)</f>
        <v>0</v>
      </c>
      <c r="AP31" s="99">
        <f t="shared" ref="AP31:AP40" si="7">SUM(H31:I31,AO31)</f>
        <v>0</v>
      </c>
      <c r="AQ31" s="100"/>
      <c r="AR31" s="101"/>
      <c r="AS31" s="101"/>
    </row>
    <row r="32" spans="1:45" ht="45.75" customHeight="1">
      <c r="A32" s="102">
        <f t="shared" si="2"/>
        <v>25</v>
      </c>
      <c r="B32" s="103"/>
      <c r="C32" s="108"/>
      <c r="D32" s="103"/>
      <c r="E32" s="92"/>
      <c r="F32" s="104"/>
      <c r="G32" s="104"/>
      <c r="H32" s="95"/>
      <c r="I32" s="95"/>
      <c r="J32" s="109"/>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M32" s="106"/>
      <c r="AN32" s="107"/>
      <c r="AO32" s="99">
        <f t="shared" si="6"/>
        <v>0</v>
      </c>
      <c r="AP32" s="99">
        <f t="shared" si="7"/>
        <v>0</v>
      </c>
      <c r="AQ32" s="100"/>
      <c r="AR32" s="101"/>
      <c r="AS32" s="101"/>
    </row>
    <row r="33" spans="1:45" ht="45.75" customHeight="1">
      <c r="A33" s="102">
        <f t="shared" si="2"/>
        <v>26</v>
      </c>
      <c r="B33" s="103"/>
      <c r="C33" s="108"/>
      <c r="D33" s="103"/>
      <c r="E33" s="92"/>
      <c r="F33" s="104"/>
      <c r="G33" s="104"/>
      <c r="H33" s="95"/>
      <c r="I33" s="95"/>
      <c r="J33" s="109"/>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7"/>
      <c r="AO33" s="99">
        <f t="shared" si="6"/>
        <v>0</v>
      </c>
      <c r="AP33" s="99">
        <f t="shared" si="7"/>
        <v>0</v>
      </c>
      <c r="AQ33" s="100"/>
      <c r="AR33" s="101"/>
      <c r="AS33" s="101"/>
    </row>
    <row r="34" spans="1:45" ht="45.75" customHeight="1">
      <c r="A34" s="102">
        <f t="shared" si="2"/>
        <v>27</v>
      </c>
      <c r="B34" s="103"/>
      <c r="C34" s="108"/>
      <c r="D34" s="103"/>
      <c r="E34" s="92"/>
      <c r="F34" s="104"/>
      <c r="G34" s="104"/>
      <c r="H34" s="95"/>
      <c r="I34" s="95"/>
      <c r="J34" s="105"/>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7"/>
      <c r="AO34" s="99">
        <f t="shared" si="6"/>
        <v>0</v>
      </c>
      <c r="AP34" s="99">
        <f t="shared" si="7"/>
        <v>0</v>
      </c>
      <c r="AQ34" s="100"/>
      <c r="AR34" s="101"/>
      <c r="AS34" s="101"/>
    </row>
    <row r="35" spans="1:45" ht="45.75" customHeight="1">
      <c r="A35" s="102">
        <f t="shared" si="2"/>
        <v>28</v>
      </c>
      <c r="B35" s="103"/>
      <c r="C35" s="108"/>
      <c r="D35" s="103"/>
      <c r="E35" s="92"/>
      <c r="F35" s="104"/>
      <c r="G35" s="104"/>
      <c r="H35" s="95"/>
      <c r="I35" s="95"/>
      <c r="J35" s="105"/>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7"/>
      <c r="AO35" s="99">
        <f t="shared" si="6"/>
        <v>0</v>
      </c>
      <c r="AP35" s="99">
        <f t="shared" si="7"/>
        <v>0</v>
      </c>
      <c r="AQ35" s="100"/>
      <c r="AR35" s="101"/>
      <c r="AS35" s="101"/>
    </row>
    <row r="36" spans="1:45" ht="45.75" customHeight="1">
      <c r="A36" s="102">
        <f t="shared" si="2"/>
        <v>29</v>
      </c>
      <c r="B36" s="103"/>
      <c r="C36" s="108"/>
      <c r="D36" s="103"/>
      <c r="E36" s="92"/>
      <c r="F36" s="104"/>
      <c r="G36" s="104"/>
      <c r="H36" s="95"/>
      <c r="I36" s="95"/>
      <c r="J36" s="109"/>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7"/>
      <c r="AO36" s="99">
        <f t="shared" si="6"/>
        <v>0</v>
      </c>
      <c r="AP36" s="99">
        <f t="shared" si="7"/>
        <v>0</v>
      </c>
      <c r="AQ36" s="100"/>
      <c r="AR36" s="101"/>
      <c r="AS36" s="101"/>
    </row>
    <row r="37" spans="1:45" ht="45.75" customHeight="1">
      <c r="A37" s="102">
        <f t="shared" si="2"/>
        <v>30</v>
      </c>
      <c r="B37" s="103"/>
      <c r="C37" s="108"/>
      <c r="D37" s="103"/>
      <c r="E37" s="92"/>
      <c r="F37" s="104"/>
      <c r="G37" s="104"/>
      <c r="H37" s="95"/>
      <c r="I37" s="95"/>
      <c r="J37" s="109"/>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7"/>
      <c r="AO37" s="99">
        <f t="shared" si="6"/>
        <v>0</v>
      </c>
      <c r="AP37" s="99">
        <f t="shared" si="7"/>
        <v>0</v>
      </c>
      <c r="AQ37" s="100"/>
      <c r="AR37" s="101"/>
      <c r="AS37" s="101"/>
    </row>
    <row r="38" spans="1:45" ht="45.75" customHeight="1">
      <c r="A38" s="102">
        <f t="shared" si="2"/>
        <v>31</v>
      </c>
      <c r="B38" s="103"/>
      <c r="C38" s="108"/>
      <c r="D38" s="103"/>
      <c r="E38" s="92"/>
      <c r="F38" s="104"/>
      <c r="G38" s="104"/>
      <c r="H38" s="95"/>
      <c r="I38" s="95"/>
      <c r="J38" s="109"/>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7"/>
      <c r="AO38" s="99">
        <f t="shared" si="6"/>
        <v>0</v>
      </c>
      <c r="AP38" s="99">
        <f t="shared" si="7"/>
        <v>0</v>
      </c>
      <c r="AQ38" s="100"/>
      <c r="AR38" s="101"/>
      <c r="AS38" s="101"/>
    </row>
    <row r="39" spans="1:45" ht="45.75" customHeight="1">
      <c r="A39" s="102">
        <f t="shared" si="2"/>
        <v>32</v>
      </c>
      <c r="B39" s="103"/>
      <c r="C39" s="108"/>
      <c r="D39" s="103"/>
      <c r="E39" s="92"/>
      <c r="F39" s="104"/>
      <c r="G39" s="104"/>
      <c r="H39" s="95"/>
      <c r="I39" s="95"/>
      <c r="J39" s="105"/>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7"/>
      <c r="AO39" s="99">
        <f t="shared" si="6"/>
        <v>0</v>
      </c>
      <c r="AP39" s="99">
        <f t="shared" si="7"/>
        <v>0</v>
      </c>
      <c r="AQ39" s="100"/>
      <c r="AR39" s="101"/>
      <c r="AS39" s="101"/>
    </row>
    <row r="40" spans="1:45" ht="45.75" customHeight="1">
      <c r="A40" s="102">
        <f t="shared" si="2"/>
        <v>33</v>
      </c>
      <c r="B40" s="103"/>
      <c r="C40" s="108"/>
      <c r="D40" s="103"/>
      <c r="E40" s="92"/>
      <c r="F40" s="104"/>
      <c r="G40" s="104"/>
      <c r="H40" s="95"/>
      <c r="I40" s="95"/>
      <c r="J40" s="105"/>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7"/>
      <c r="AO40" s="99">
        <f t="shared" si="6"/>
        <v>0</v>
      </c>
      <c r="AP40" s="99">
        <f t="shared" si="7"/>
        <v>0</v>
      </c>
      <c r="AQ40" s="100"/>
      <c r="AR40" s="101"/>
      <c r="AS40" s="101"/>
    </row>
    <row r="41" spans="1:45" ht="45.75" customHeight="1">
      <c r="A41" s="102">
        <f t="shared" si="2"/>
        <v>34</v>
      </c>
      <c r="B41" s="103"/>
      <c r="C41" s="108"/>
      <c r="D41" s="103"/>
      <c r="E41" s="92"/>
      <c r="F41" s="104"/>
      <c r="G41" s="104"/>
      <c r="H41" s="95"/>
      <c r="I41" s="95"/>
      <c r="J41" s="109"/>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7"/>
      <c r="AO41" s="99">
        <f t="shared" si="5"/>
        <v>0</v>
      </c>
      <c r="AP41" s="99">
        <f t="shared" ref="AP41:AP45" si="8">SUM(H41:I41,AO41)</f>
        <v>0</v>
      </c>
      <c r="AQ41" s="100"/>
      <c r="AR41" s="101"/>
      <c r="AS41" s="101"/>
    </row>
    <row r="42" spans="1:45" ht="45.75" customHeight="1">
      <c r="A42" s="102">
        <f t="shared" si="2"/>
        <v>35</v>
      </c>
      <c r="B42" s="103"/>
      <c r="C42" s="108"/>
      <c r="D42" s="103"/>
      <c r="E42" s="92"/>
      <c r="F42" s="104"/>
      <c r="G42" s="104"/>
      <c r="H42" s="95"/>
      <c r="I42" s="95"/>
      <c r="J42" s="109"/>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6"/>
      <c r="AM42" s="106"/>
      <c r="AN42" s="107"/>
      <c r="AO42" s="99">
        <f t="shared" si="5"/>
        <v>0</v>
      </c>
      <c r="AP42" s="99">
        <f t="shared" si="8"/>
        <v>0</v>
      </c>
      <c r="AQ42" s="100"/>
      <c r="AR42" s="101"/>
      <c r="AS42" s="101"/>
    </row>
    <row r="43" spans="1:45" ht="45.75" customHeight="1">
      <c r="A43" s="102">
        <f t="shared" si="2"/>
        <v>36</v>
      </c>
      <c r="B43" s="103"/>
      <c r="C43" s="108"/>
      <c r="D43" s="103"/>
      <c r="E43" s="92"/>
      <c r="F43" s="104"/>
      <c r="G43" s="104"/>
      <c r="H43" s="95"/>
      <c r="I43" s="95"/>
      <c r="J43" s="109"/>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c r="AM43" s="106"/>
      <c r="AN43" s="107"/>
      <c r="AO43" s="99">
        <f t="shared" si="5"/>
        <v>0</v>
      </c>
      <c r="AP43" s="99">
        <f t="shared" si="8"/>
        <v>0</v>
      </c>
      <c r="AQ43" s="100"/>
      <c r="AR43" s="101"/>
      <c r="AS43" s="101"/>
    </row>
    <row r="44" spans="1:45" ht="45.75" customHeight="1">
      <c r="A44" s="102">
        <f t="shared" si="2"/>
        <v>37</v>
      </c>
      <c r="B44" s="103"/>
      <c r="C44" s="108"/>
      <c r="D44" s="103"/>
      <c r="E44" s="92"/>
      <c r="F44" s="104"/>
      <c r="G44" s="104"/>
      <c r="H44" s="95"/>
      <c r="I44" s="95"/>
      <c r="J44" s="105"/>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7"/>
      <c r="AO44" s="99">
        <f t="shared" si="5"/>
        <v>0</v>
      </c>
      <c r="AP44" s="99">
        <f t="shared" si="8"/>
        <v>0</v>
      </c>
      <c r="AQ44" s="100"/>
      <c r="AR44" s="101"/>
      <c r="AS44" s="101"/>
    </row>
    <row r="45" spans="1:45" ht="45.75" customHeight="1">
      <c r="A45" s="102">
        <f t="shared" si="2"/>
        <v>38</v>
      </c>
      <c r="B45" s="103"/>
      <c r="C45" s="108"/>
      <c r="D45" s="103"/>
      <c r="E45" s="92"/>
      <c r="F45" s="104"/>
      <c r="G45" s="104"/>
      <c r="H45" s="95"/>
      <c r="I45" s="95"/>
      <c r="J45" s="105"/>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6"/>
      <c r="AN45" s="107"/>
      <c r="AO45" s="99">
        <f t="shared" si="5"/>
        <v>0</v>
      </c>
      <c r="AP45" s="99">
        <f t="shared" si="8"/>
        <v>0</v>
      </c>
      <c r="AQ45" s="100"/>
      <c r="AR45" s="101"/>
      <c r="AS45" s="101"/>
    </row>
    <row r="46" spans="1:45" ht="45.75" customHeight="1">
      <c r="A46" s="102">
        <f t="shared" si="2"/>
        <v>39</v>
      </c>
      <c r="B46" s="103"/>
      <c r="C46" s="108"/>
      <c r="D46" s="103"/>
      <c r="E46" s="92"/>
      <c r="F46" s="104"/>
      <c r="G46" s="104"/>
      <c r="H46" s="95"/>
      <c r="I46" s="95"/>
      <c r="J46" s="109"/>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6"/>
      <c r="AM46" s="106"/>
      <c r="AN46" s="107"/>
      <c r="AO46" s="99">
        <f t="shared" si="3"/>
        <v>0</v>
      </c>
      <c r="AP46" s="99">
        <f t="shared" si="4"/>
        <v>0</v>
      </c>
      <c r="AQ46" s="100"/>
      <c r="AR46" s="101"/>
      <c r="AS46" s="101"/>
    </row>
    <row r="47" spans="1:45" ht="45.75" customHeight="1" thickBot="1">
      <c r="A47" s="102">
        <f t="shared" si="2"/>
        <v>40</v>
      </c>
      <c r="B47" s="103"/>
      <c r="C47" s="108"/>
      <c r="D47" s="103"/>
      <c r="E47" s="92"/>
      <c r="F47" s="104"/>
      <c r="G47" s="104"/>
      <c r="H47" s="95"/>
      <c r="I47" s="95"/>
      <c r="J47" s="105"/>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7"/>
      <c r="AO47" s="99">
        <f t="shared" si="3"/>
        <v>0</v>
      </c>
      <c r="AP47" s="99">
        <f t="shared" si="4"/>
        <v>0</v>
      </c>
      <c r="AQ47" s="100"/>
      <c r="AR47" s="101"/>
      <c r="AS47" s="101"/>
    </row>
    <row r="48" spans="1:45" ht="45.75" customHeight="1" thickBot="1">
      <c r="A48" s="110"/>
      <c r="B48" s="501" t="s">
        <v>71</v>
      </c>
      <c r="C48" s="502"/>
      <c r="D48" s="502"/>
      <c r="E48" s="502"/>
      <c r="F48" s="502"/>
      <c r="G48" s="503"/>
      <c r="H48" s="234">
        <f>SUM(H8:H47)</f>
        <v>0</v>
      </c>
      <c r="I48" s="234">
        <f>SUM(I8:I47)</f>
        <v>0</v>
      </c>
      <c r="J48" s="235">
        <f t="shared" ref="J48:AO48" si="9">SUM(J8:J47)</f>
        <v>0</v>
      </c>
      <c r="K48" s="236">
        <f t="shared" si="9"/>
        <v>0</v>
      </c>
      <c r="L48" s="236">
        <f t="shared" si="9"/>
        <v>0</v>
      </c>
      <c r="M48" s="236">
        <f t="shared" si="9"/>
        <v>0</v>
      </c>
      <c r="N48" s="236">
        <f t="shared" si="9"/>
        <v>0</v>
      </c>
      <c r="O48" s="236">
        <f t="shared" si="9"/>
        <v>0</v>
      </c>
      <c r="P48" s="236">
        <f t="shared" si="9"/>
        <v>0</v>
      </c>
      <c r="Q48" s="236">
        <f t="shared" si="9"/>
        <v>0</v>
      </c>
      <c r="R48" s="236">
        <f t="shared" si="9"/>
        <v>0</v>
      </c>
      <c r="S48" s="236">
        <f t="shared" si="9"/>
        <v>0</v>
      </c>
      <c r="T48" s="236">
        <f t="shared" si="9"/>
        <v>0</v>
      </c>
      <c r="U48" s="236">
        <f t="shared" si="9"/>
        <v>0</v>
      </c>
      <c r="V48" s="236">
        <f t="shared" si="9"/>
        <v>0</v>
      </c>
      <c r="W48" s="236">
        <f t="shared" si="9"/>
        <v>0</v>
      </c>
      <c r="X48" s="236">
        <f t="shared" si="9"/>
        <v>0</v>
      </c>
      <c r="Y48" s="236">
        <f t="shared" si="9"/>
        <v>0</v>
      </c>
      <c r="Z48" s="236">
        <f t="shared" si="9"/>
        <v>0</v>
      </c>
      <c r="AA48" s="236">
        <f t="shared" si="9"/>
        <v>0</v>
      </c>
      <c r="AB48" s="236">
        <f t="shared" si="9"/>
        <v>0</v>
      </c>
      <c r="AC48" s="236">
        <f t="shared" si="9"/>
        <v>0</v>
      </c>
      <c r="AD48" s="236">
        <f t="shared" si="9"/>
        <v>0</v>
      </c>
      <c r="AE48" s="236">
        <f t="shared" si="9"/>
        <v>0</v>
      </c>
      <c r="AF48" s="236">
        <f t="shared" si="9"/>
        <v>0</v>
      </c>
      <c r="AG48" s="236">
        <f t="shared" si="9"/>
        <v>0</v>
      </c>
      <c r="AH48" s="236">
        <f t="shared" si="9"/>
        <v>0</v>
      </c>
      <c r="AI48" s="236">
        <f t="shared" si="9"/>
        <v>0</v>
      </c>
      <c r="AJ48" s="236">
        <f t="shared" si="9"/>
        <v>0</v>
      </c>
      <c r="AK48" s="236">
        <f t="shared" si="9"/>
        <v>0</v>
      </c>
      <c r="AL48" s="236">
        <f t="shared" si="9"/>
        <v>0</v>
      </c>
      <c r="AM48" s="236">
        <f t="shared" si="9"/>
        <v>0</v>
      </c>
      <c r="AN48" s="237">
        <f t="shared" si="9"/>
        <v>0</v>
      </c>
      <c r="AO48" s="238">
        <f t="shared" si="9"/>
        <v>0</v>
      </c>
      <c r="AP48" s="239">
        <f t="shared" si="4"/>
        <v>0</v>
      </c>
      <c r="AQ48" s="504"/>
      <c r="AR48" s="504"/>
      <c r="AS48" s="504"/>
    </row>
    <row r="49" spans="1:63" ht="45.75" customHeight="1" thickBot="1">
      <c r="A49" s="110"/>
      <c r="B49" s="507" t="s">
        <v>301</v>
      </c>
      <c r="C49" s="508"/>
      <c r="D49" s="509"/>
      <c r="E49" s="509"/>
      <c r="F49" s="509"/>
      <c r="G49" s="509"/>
      <c r="H49" s="240"/>
      <c r="I49" s="115"/>
      <c r="J49" s="116"/>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117"/>
      <c r="AJ49" s="117"/>
      <c r="AK49" s="117"/>
      <c r="AL49" s="117"/>
      <c r="AM49" s="117"/>
      <c r="AN49" s="118"/>
      <c r="AO49" s="112">
        <f>SUM(J49:AN49)</f>
        <v>0</v>
      </c>
      <c r="AP49" s="113">
        <f t="shared" si="4"/>
        <v>0</v>
      </c>
      <c r="AQ49" s="505"/>
      <c r="AR49" s="505"/>
      <c r="AS49" s="505"/>
    </row>
    <row r="50" spans="1:63" ht="45.75" customHeight="1" thickBot="1">
      <c r="A50" s="114"/>
      <c r="B50" s="510" t="s">
        <v>72</v>
      </c>
      <c r="C50" s="509"/>
      <c r="D50" s="509"/>
      <c r="E50" s="509"/>
      <c r="F50" s="509"/>
      <c r="G50" s="509"/>
      <c r="H50" s="240"/>
      <c r="I50" s="115"/>
      <c r="J50" s="116"/>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8"/>
      <c r="AO50" s="112">
        <f>SUM(J50:AN50)</f>
        <v>0</v>
      </c>
      <c r="AP50" s="111">
        <f t="shared" si="4"/>
        <v>0</v>
      </c>
      <c r="AQ50" s="506"/>
      <c r="AR50" s="506"/>
      <c r="AS50" s="506"/>
    </row>
    <row r="51" spans="1:63" ht="45.75" customHeight="1" thickBot="1">
      <c r="A51" s="119"/>
      <c r="B51" s="120"/>
      <c r="C51" s="120"/>
      <c r="D51" s="120"/>
      <c r="E51" s="120"/>
      <c r="F51" s="120"/>
      <c r="G51" s="120"/>
      <c r="H51" s="120"/>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2"/>
      <c r="AP51" s="123" t="str">
        <f>IF(AP48*AP50=0,"-",AP48/AP50)</f>
        <v>-</v>
      </c>
      <c r="AQ51" s="531" t="str">
        <f>IF(AP51="-","",IF(AP51&gt;1.25,"定員超過減算対象の可能性あり",""))</f>
        <v/>
      </c>
      <c r="AR51" s="532"/>
      <c r="AS51" s="533"/>
    </row>
    <row r="52" spans="1:63" ht="6" customHeight="1">
      <c r="B52" s="124"/>
      <c r="C52" s="124"/>
      <c r="D52" s="124"/>
      <c r="E52" s="124"/>
      <c r="F52" s="124"/>
      <c r="G52" s="124"/>
      <c r="H52" s="124"/>
      <c r="I52" s="124"/>
      <c r="J52" s="124"/>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row>
    <row r="53" spans="1:63" ht="23.5" customHeight="1">
      <c r="C53" s="126" t="s">
        <v>73</v>
      </c>
      <c r="D53" s="126"/>
      <c r="I53" s="126"/>
      <c r="J53" s="126"/>
      <c r="K53" s="127"/>
      <c r="L53" s="128"/>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28"/>
      <c r="AJ53" s="128"/>
      <c r="AK53" s="128"/>
      <c r="AL53" s="128"/>
      <c r="AM53" s="128"/>
      <c r="AN53" s="128"/>
      <c r="AO53" s="128"/>
      <c r="AP53" s="128"/>
      <c r="AQ53" s="128"/>
      <c r="AR53" s="128"/>
      <c r="AS53" s="128"/>
      <c r="AT53" s="128"/>
      <c r="AU53" s="128"/>
      <c r="AV53" s="128"/>
      <c r="AW53" s="128"/>
      <c r="AX53" s="128"/>
      <c r="AY53" s="128"/>
      <c r="AZ53" s="128"/>
      <c r="BA53" s="128"/>
      <c r="BB53" s="128"/>
      <c r="BC53" s="128"/>
      <c r="BD53" s="128"/>
      <c r="BE53" s="128"/>
      <c r="BF53" s="128"/>
      <c r="BG53" s="128"/>
      <c r="BH53" s="128"/>
      <c r="BI53" s="128"/>
      <c r="BJ53" s="128"/>
      <c r="BK53" s="128"/>
    </row>
    <row r="54" spans="1:63" s="129" customFormat="1" ht="72.75" customHeight="1">
      <c r="C54" s="130" t="s">
        <v>74</v>
      </c>
      <c r="D54" s="534" t="e">
        <f>"別途指定する障害福祉サービス事業所を【"&amp;TEXT(H5,"gggee年mm月")&amp;"～"&amp;TEXT(J5,"gggee年mm月")&amp;"】に利用した者について、サービス種別、利用開始日、月別の利用日数を記載してください。また、当該利用者に対して提供した直近１回の「（１）アセスメント又はモニタリング実施日」、「（２）個別支援計画に利用者（保護者）が同意した日」及び「（３）計画開始日」を記載してください。（列・行が不足した場合は、適宜追加してください。）"</f>
        <v>#NUM!</v>
      </c>
      <c r="E54" s="534"/>
      <c r="F54" s="534"/>
      <c r="G54" s="534"/>
      <c r="H54" s="534"/>
      <c r="I54" s="534"/>
      <c r="J54" s="534"/>
      <c r="K54" s="534"/>
      <c r="L54" s="534"/>
      <c r="M54" s="534"/>
      <c r="N54" s="534"/>
      <c r="O54" s="534"/>
      <c r="P54" s="534"/>
      <c r="Q54" s="534"/>
      <c r="R54" s="534"/>
      <c r="S54" s="534"/>
      <c r="T54" s="534"/>
      <c r="U54" s="534"/>
      <c r="V54" s="534"/>
      <c r="W54" s="534"/>
      <c r="X54" s="534"/>
      <c r="Y54" s="534"/>
      <c r="Z54" s="534"/>
      <c r="AA54" s="534"/>
      <c r="AB54" s="534"/>
      <c r="AC54" s="534"/>
      <c r="AD54" s="534"/>
      <c r="AE54" s="534"/>
      <c r="AF54" s="534"/>
      <c r="AG54" s="534"/>
      <c r="AH54" s="534"/>
      <c r="AI54" s="534"/>
      <c r="AJ54" s="534"/>
      <c r="AK54" s="534"/>
      <c r="AL54" s="534"/>
      <c r="AM54" s="534"/>
      <c r="AN54" s="534"/>
      <c r="AO54" s="534"/>
      <c r="AP54" s="534"/>
      <c r="AQ54" s="534"/>
      <c r="AR54" s="534"/>
      <c r="AS54" s="534"/>
      <c r="AT54" s="131"/>
      <c r="AU54" s="131"/>
      <c r="AV54" s="131"/>
      <c r="AW54" s="132"/>
      <c r="AX54" s="132"/>
      <c r="AY54" s="132"/>
      <c r="AZ54" s="132"/>
      <c r="BA54" s="132"/>
      <c r="BB54" s="132"/>
      <c r="BC54" s="132"/>
      <c r="BD54" s="132"/>
      <c r="BE54" s="132"/>
      <c r="BF54" s="132"/>
      <c r="BG54" s="132"/>
      <c r="BH54" s="132"/>
    </row>
    <row r="55" spans="1:63" s="129" customFormat="1" ht="25.15" customHeight="1">
      <c r="C55" s="133" t="s">
        <v>75</v>
      </c>
      <c r="D55" s="535" t="s">
        <v>76</v>
      </c>
      <c r="E55" s="535"/>
      <c r="F55" s="535"/>
      <c r="G55" s="535"/>
      <c r="H55" s="535"/>
      <c r="I55" s="535"/>
      <c r="J55" s="535"/>
      <c r="K55" s="535"/>
      <c r="L55" s="535"/>
      <c r="M55" s="535"/>
      <c r="N55" s="535"/>
      <c r="O55" s="535"/>
      <c r="P55" s="535"/>
      <c r="Q55" s="535"/>
      <c r="R55" s="535"/>
      <c r="S55" s="535"/>
      <c r="T55" s="535"/>
      <c r="U55" s="535"/>
      <c r="V55" s="535"/>
      <c r="W55" s="535"/>
      <c r="X55" s="535"/>
      <c r="Y55" s="535"/>
      <c r="Z55" s="535"/>
      <c r="AA55" s="535"/>
      <c r="AB55" s="535"/>
      <c r="AC55" s="535"/>
      <c r="AD55" s="535"/>
      <c r="AE55" s="535"/>
      <c r="AF55" s="535"/>
      <c r="AG55" s="535"/>
      <c r="AH55" s="535"/>
      <c r="AI55" s="535"/>
      <c r="AJ55" s="535"/>
      <c r="AK55" s="535"/>
      <c r="AL55" s="535"/>
      <c r="AM55" s="535"/>
      <c r="AN55" s="535"/>
      <c r="AO55" s="535"/>
      <c r="AP55" s="535"/>
      <c r="AQ55" s="535"/>
      <c r="AR55" s="535"/>
      <c r="AS55" s="535"/>
      <c r="AT55" s="134"/>
      <c r="AU55" s="132"/>
      <c r="AV55" s="132"/>
      <c r="AW55" s="132"/>
      <c r="AX55" s="132"/>
      <c r="AY55" s="132"/>
      <c r="AZ55" s="132"/>
      <c r="BA55" s="132"/>
      <c r="BB55" s="132"/>
      <c r="BC55" s="132"/>
      <c r="BD55" s="132"/>
      <c r="BE55" s="132"/>
      <c r="BF55" s="132"/>
      <c r="BG55" s="132"/>
      <c r="BH55" s="132"/>
    </row>
    <row r="56" spans="1:63" s="129" customFormat="1" ht="45.75" customHeight="1">
      <c r="C56" s="133" t="s">
        <v>77</v>
      </c>
      <c r="D56" s="535" t="s">
        <v>78</v>
      </c>
      <c r="E56" s="535"/>
      <c r="F56" s="535"/>
      <c r="G56" s="535"/>
      <c r="H56" s="535"/>
      <c r="I56" s="535"/>
      <c r="J56" s="535"/>
      <c r="K56" s="535"/>
      <c r="L56" s="535"/>
      <c r="M56" s="535"/>
      <c r="N56" s="535"/>
      <c r="O56" s="535"/>
      <c r="P56" s="535"/>
      <c r="Q56" s="535"/>
      <c r="R56" s="535"/>
      <c r="S56" s="535"/>
      <c r="T56" s="535"/>
      <c r="U56" s="535"/>
      <c r="V56" s="535"/>
      <c r="W56" s="535"/>
      <c r="X56" s="535"/>
      <c r="Y56" s="535"/>
      <c r="Z56" s="535"/>
      <c r="AA56" s="535"/>
      <c r="AB56" s="535"/>
      <c r="AC56" s="535"/>
      <c r="AD56" s="535"/>
      <c r="AE56" s="535"/>
      <c r="AF56" s="535"/>
      <c r="AG56" s="535"/>
      <c r="AH56" s="535"/>
      <c r="AI56" s="535"/>
      <c r="AJ56" s="535"/>
      <c r="AK56" s="535"/>
      <c r="AL56" s="535"/>
      <c r="AM56" s="535"/>
      <c r="AN56" s="535"/>
      <c r="AO56" s="535"/>
      <c r="AP56" s="535"/>
      <c r="AQ56" s="535"/>
      <c r="AR56" s="535"/>
      <c r="AS56" s="535"/>
      <c r="AT56" s="134"/>
      <c r="AU56" s="132"/>
      <c r="AV56" s="132"/>
      <c r="AW56" s="132"/>
      <c r="AX56" s="132"/>
      <c r="AY56" s="132"/>
      <c r="AZ56" s="132"/>
      <c r="BA56" s="132"/>
      <c r="BB56" s="132"/>
      <c r="BC56" s="132"/>
      <c r="BD56" s="132"/>
      <c r="BE56" s="132"/>
      <c r="BF56" s="132"/>
      <c r="BG56" s="132"/>
      <c r="BH56" s="132"/>
    </row>
    <row r="57" spans="1:63" s="129" customFormat="1" ht="25.15" customHeight="1">
      <c r="C57" s="133" t="s">
        <v>79</v>
      </c>
      <c r="D57" s="528" t="s">
        <v>127</v>
      </c>
      <c r="E57" s="528"/>
      <c r="F57" s="528"/>
      <c r="G57" s="528"/>
      <c r="H57" s="528"/>
      <c r="I57" s="528"/>
      <c r="J57" s="528"/>
      <c r="K57" s="528"/>
      <c r="L57" s="528"/>
      <c r="M57" s="528"/>
      <c r="N57" s="528"/>
      <c r="O57" s="528"/>
      <c r="P57" s="528"/>
      <c r="Q57" s="528"/>
      <c r="R57" s="528"/>
      <c r="S57" s="528"/>
      <c r="T57" s="528"/>
      <c r="U57" s="528"/>
      <c r="V57" s="528"/>
      <c r="W57" s="528"/>
      <c r="X57" s="528"/>
      <c r="Y57" s="528"/>
      <c r="Z57" s="528"/>
      <c r="AA57" s="528"/>
      <c r="AB57" s="528"/>
      <c r="AC57" s="528"/>
      <c r="AD57" s="528"/>
      <c r="AE57" s="528"/>
      <c r="AF57" s="528"/>
      <c r="AG57" s="528"/>
      <c r="AH57" s="528"/>
      <c r="AI57" s="528"/>
      <c r="AJ57" s="528"/>
      <c r="AK57" s="528"/>
      <c r="AL57" s="528"/>
      <c r="AM57" s="528"/>
      <c r="AN57" s="528"/>
      <c r="AO57" s="528"/>
      <c r="AP57" s="528"/>
      <c r="AQ57" s="528"/>
      <c r="AR57" s="528"/>
      <c r="AS57" s="528"/>
      <c r="AT57" s="134"/>
      <c r="AU57" s="132"/>
      <c r="AV57" s="132"/>
      <c r="AW57" s="132"/>
      <c r="AX57" s="132"/>
      <c r="AY57" s="132"/>
      <c r="AZ57" s="132"/>
      <c r="BA57" s="132"/>
      <c r="BB57" s="132"/>
      <c r="BC57" s="132"/>
      <c r="BD57" s="132"/>
      <c r="BE57" s="132"/>
      <c r="BF57" s="132"/>
      <c r="BG57" s="132"/>
      <c r="BH57" s="132"/>
    </row>
    <row r="58" spans="1:63" ht="12.65" customHeight="1">
      <c r="B58" s="128"/>
      <c r="C58" s="128"/>
      <c r="D58" s="128"/>
      <c r="E58" s="128"/>
      <c r="F58" s="128"/>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135"/>
      <c r="AP58" s="135"/>
      <c r="AQ58" s="135"/>
      <c r="AR58" s="135"/>
      <c r="AS58" s="135"/>
      <c r="AT58" s="135"/>
      <c r="AU58" s="135"/>
      <c r="AV58" s="135"/>
      <c r="AW58" s="135"/>
      <c r="AX58" s="135"/>
      <c r="AY58" s="135"/>
      <c r="AZ58" s="135"/>
      <c r="BA58" s="135"/>
      <c r="BB58" s="135"/>
      <c r="BC58" s="135"/>
      <c r="BD58" s="135"/>
      <c r="BE58" s="135"/>
      <c r="BF58" s="135"/>
      <c r="BG58" s="135"/>
      <c r="BH58" s="135"/>
    </row>
    <row r="59" spans="1:63" ht="16.5">
      <c r="B59" s="128"/>
      <c r="C59" s="128"/>
      <c r="D59" s="128"/>
      <c r="E59" s="128"/>
      <c r="F59" s="128"/>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c r="AP59" s="135"/>
      <c r="AQ59" s="135"/>
      <c r="AR59" s="135"/>
      <c r="AS59" s="135"/>
      <c r="AT59" s="135"/>
      <c r="AU59" s="135"/>
      <c r="AV59" s="135"/>
      <c r="AW59" s="135"/>
      <c r="AX59" s="135"/>
      <c r="AY59" s="135"/>
      <c r="AZ59" s="135"/>
      <c r="BA59" s="135"/>
      <c r="BB59" s="135"/>
      <c r="BC59" s="135"/>
      <c r="BD59" s="135"/>
      <c r="BE59" s="135"/>
      <c r="BF59" s="135"/>
      <c r="BG59" s="135"/>
      <c r="BH59" s="135"/>
    </row>
  </sheetData>
  <mergeCells count="34">
    <mergeCell ref="D57:AS57"/>
    <mergeCell ref="D2:E2"/>
    <mergeCell ref="F4:F7"/>
    <mergeCell ref="G4:G7"/>
    <mergeCell ref="AQ51:AS51"/>
    <mergeCell ref="D54:AS54"/>
    <mergeCell ref="D55:AS55"/>
    <mergeCell ref="D56:AS56"/>
    <mergeCell ref="H4:AP4"/>
    <mergeCell ref="AQ1:AS2"/>
    <mergeCell ref="K1:AF1"/>
    <mergeCell ref="AG1:AI2"/>
    <mergeCell ref="AJ1:AN2"/>
    <mergeCell ref="AO1:AP2"/>
    <mergeCell ref="B2:C2"/>
    <mergeCell ref="B48:G48"/>
    <mergeCell ref="AQ48:AQ50"/>
    <mergeCell ref="AR48:AR50"/>
    <mergeCell ref="AS48:AS50"/>
    <mergeCell ref="B49:G49"/>
    <mergeCell ref="B50:G50"/>
    <mergeCell ref="H5:H7"/>
    <mergeCell ref="I5:I7"/>
    <mergeCell ref="J5:AO5"/>
    <mergeCell ref="AP5:AP7"/>
    <mergeCell ref="AO6:AO7"/>
    <mergeCell ref="AQ4:AQ7"/>
    <mergeCell ref="AR4:AR7"/>
    <mergeCell ref="AS4:AS7"/>
    <mergeCell ref="A4:A7"/>
    <mergeCell ref="B4:B7"/>
    <mergeCell ref="C4:C7"/>
    <mergeCell ref="D4:D7"/>
    <mergeCell ref="E4:E7"/>
  </mergeCells>
  <phoneticPr fontId="6"/>
  <conditionalFormatting sqref="AQ47:AS47 AQ9:AS30 AQ42:AS45">
    <cfRule type="expression" dxfId="19" priority="6">
      <formula>IF($B9="",FALSE,IF($B9=$B8,TRUE,FALSE))</formula>
    </cfRule>
  </conditionalFormatting>
  <conditionalFormatting sqref="AQ46:AS46">
    <cfRule type="expression" dxfId="18" priority="16">
      <formula>IF($B46="",FALSE,IF($B46=$B25,TRUE,FALSE))</formula>
    </cfRule>
  </conditionalFormatting>
  <conditionalFormatting sqref="AQ41:AS41">
    <cfRule type="expression" dxfId="17" priority="18">
      <formula>IF($B41="",FALSE,IF($B41=$B30,TRUE,FALSE))</formula>
    </cfRule>
  </conditionalFormatting>
  <conditionalFormatting sqref="AQ32:AS35">
    <cfRule type="expression" dxfId="16" priority="3">
      <formula>IF($B32="",FALSE,IF($B32=$B31,TRUE,FALSE))</formula>
    </cfRule>
  </conditionalFormatting>
  <conditionalFormatting sqref="AQ31:AS31">
    <cfRule type="expression" dxfId="15" priority="4">
      <formula>IF($B31="",FALSE,IF($B31=$B25,TRUE,FALSE))</formula>
    </cfRule>
  </conditionalFormatting>
  <conditionalFormatting sqref="AQ37:AS40">
    <cfRule type="expression" dxfId="14" priority="1">
      <formula>IF($B37="",FALSE,IF($B37=$B36,TRUE,FALSE))</formula>
    </cfRule>
  </conditionalFormatting>
  <conditionalFormatting sqref="AQ36:AS36">
    <cfRule type="expression" dxfId="13" priority="2">
      <formula>IF($B36="",FALSE,IF($B36=$B25,TRUE,FALSE))</formula>
    </cfRule>
  </conditionalFormatting>
  <dataValidations count="2">
    <dataValidation type="list" allowBlank="1" showInputMessage="1" showErrorMessage="1" sqref="C8:C47">
      <formula1>",区分１,区分２,区分３,区分４,区分５,区分６"</formula1>
    </dataValidation>
    <dataValidation type="list" allowBlank="1" showInputMessage="1" showErrorMessage="1" sqref="E8:E47">
      <formula1>"生活介護"</formula1>
    </dataValidation>
  </dataValidations>
  <printOptions horizontalCentered="1"/>
  <pageMargins left="0.19685039370078741" right="0.19685039370078741" top="0.78740157480314965" bottom="0.19685039370078741" header="0.31496062992125984" footer="0.11811023622047245"/>
  <pageSetup paperSize="9" scale="55" fitToHeight="0" orientation="landscape" r:id="rId1"/>
  <headerFooter>
    <oddHeader>&amp;L【機密性２情報】</oddHeader>
  </headerFooter>
  <rowBreaks count="1" manualBreakCount="1">
    <brk id="25" max="4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40"/>
  <sheetViews>
    <sheetView view="pageBreakPreview" zoomScale="70" zoomScaleNormal="70" zoomScaleSheetLayoutView="70" workbookViewId="0">
      <pane ySplit="8" topLeftCell="A9" activePane="bottomLeft" state="frozen"/>
      <selection activeCell="D23" sqref="D23:R23"/>
      <selection pane="bottomLeft" sqref="A1:E1"/>
    </sheetView>
  </sheetViews>
  <sheetFormatPr defaultRowHeight="13"/>
  <cols>
    <col min="1" max="1" width="5.08984375" style="73" customWidth="1"/>
    <col min="2" max="2" width="17.7265625" style="73" customWidth="1"/>
    <col min="3" max="3" width="6.6328125" style="73" customWidth="1"/>
    <col min="4" max="4" width="12" style="73" customWidth="1"/>
    <col min="5" max="5" width="15.6328125" style="73" customWidth="1"/>
    <col min="6" max="6" width="11.453125" style="73" customWidth="1"/>
    <col min="7" max="7" width="10.7265625" style="73" customWidth="1"/>
    <col min="8" max="9" width="8.7265625" style="73" customWidth="1"/>
    <col min="10" max="40" width="3.6328125" style="73" customWidth="1"/>
    <col min="41" max="41" width="5.36328125" style="73" customWidth="1"/>
    <col min="42" max="42" width="10.7265625" style="73" customWidth="1"/>
    <col min="43" max="45" width="11.7265625" style="73" customWidth="1"/>
    <col min="46" max="46" width="8.90625" style="73" customWidth="1"/>
    <col min="47" max="47" width="12" style="73" customWidth="1"/>
    <col min="48" max="48" width="1.453125" style="73" customWidth="1"/>
    <col min="49" max="283" width="9" style="73"/>
    <col min="284" max="284" width="3.36328125" style="73" customWidth="1"/>
    <col min="285" max="285" width="17" style="73" customWidth="1"/>
    <col min="286" max="286" width="6" style="73" customWidth="1"/>
    <col min="287" max="299" width="12.36328125" style="73" customWidth="1"/>
    <col min="300" max="300" width="13.26953125" style="73" customWidth="1"/>
    <col min="301" max="301" width="50.7265625" style="73" customWidth="1"/>
    <col min="302" max="302" width="8.90625" style="73" customWidth="1"/>
    <col min="303" max="303" width="12" style="73" customWidth="1"/>
    <col min="304" max="304" width="1.453125" style="73" customWidth="1"/>
    <col min="305" max="539" width="9" style="73"/>
    <col min="540" max="540" width="3.36328125" style="73" customWidth="1"/>
    <col min="541" max="541" width="17" style="73" customWidth="1"/>
    <col min="542" max="542" width="6" style="73" customWidth="1"/>
    <col min="543" max="555" width="12.36328125" style="73" customWidth="1"/>
    <col min="556" max="556" width="13.26953125" style="73" customWidth="1"/>
    <col min="557" max="557" width="50.7265625" style="73" customWidth="1"/>
    <col min="558" max="558" width="8.90625" style="73" customWidth="1"/>
    <col min="559" max="559" width="12" style="73" customWidth="1"/>
    <col min="560" max="560" width="1.453125" style="73" customWidth="1"/>
    <col min="561" max="795" width="9" style="73"/>
    <col min="796" max="796" width="3.36328125" style="73" customWidth="1"/>
    <col min="797" max="797" width="17" style="73" customWidth="1"/>
    <col min="798" max="798" width="6" style="73" customWidth="1"/>
    <col min="799" max="811" width="12.36328125" style="73" customWidth="1"/>
    <col min="812" max="812" width="13.26953125" style="73" customWidth="1"/>
    <col min="813" max="813" width="50.7265625" style="73" customWidth="1"/>
    <col min="814" max="814" width="8.90625" style="73" customWidth="1"/>
    <col min="815" max="815" width="12" style="73" customWidth="1"/>
    <col min="816" max="816" width="1.453125" style="73" customWidth="1"/>
    <col min="817" max="1051" width="9" style="73"/>
    <col min="1052" max="1052" width="3.36328125" style="73" customWidth="1"/>
    <col min="1053" max="1053" width="17" style="73" customWidth="1"/>
    <col min="1054" max="1054" width="6" style="73" customWidth="1"/>
    <col min="1055" max="1067" width="12.36328125" style="73" customWidth="1"/>
    <col min="1068" max="1068" width="13.26953125" style="73" customWidth="1"/>
    <col min="1069" max="1069" width="50.7265625" style="73" customWidth="1"/>
    <col min="1070" max="1070" width="8.90625" style="73" customWidth="1"/>
    <col min="1071" max="1071" width="12" style="73" customWidth="1"/>
    <col min="1072" max="1072" width="1.453125" style="73" customWidth="1"/>
    <col min="1073" max="1307" width="9" style="73"/>
    <col min="1308" max="1308" width="3.36328125" style="73" customWidth="1"/>
    <col min="1309" max="1309" width="17" style="73" customWidth="1"/>
    <col min="1310" max="1310" width="6" style="73" customWidth="1"/>
    <col min="1311" max="1323" width="12.36328125" style="73" customWidth="1"/>
    <col min="1324" max="1324" width="13.26953125" style="73" customWidth="1"/>
    <col min="1325" max="1325" width="50.7265625" style="73" customWidth="1"/>
    <col min="1326" max="1326" width="8.90625" style="73" customWidth="1"/>
    <col min="1327" max="1327" width="12" style="73" customWidth="1"/>
    <col min="1328" max="1328" width="1.453125" style="73" customWidth="1"/>
    <col min="1329" max="1563" width="9" style="73"/>
    <col min="1564" max="1564" width="3.36328125" style="73" customWidth="1"/>
    <col min="1565" max="1565" width="17" style="73" customWidth="1"/>
    <col min="1566" max="1566" width="6" style="73" customWidth="1"/>
    <col min="1567" max="1579" width="12.36328125" style="73" customWidth="1"/>
    <col min="1580" max="1580" width="13.26953125" style="73" customWidth="1"/>
    <col min="1581" max="1581" width="50.7265625" style="73" customWidth="1"/>
    <col min="1582" max="1582" width="8.90625" style="73" customWidth="1"/>
    <col min="1583" max="1583" width="12" style="73" customWidth="1"/>
    <col min="1584" max="1584" width="1.453125" style="73" customWidth="1"/>
    <col min="1585" max="1819" width="9" style="73"/>
    <col min="1820" max="1820" width="3.36328125" style="73" customWidth="1"/>
    <col min="1821" max="1821" width="17" style="73" customWidth="1"/>
    <col min="1822" max="1822" width="6" style="73" customWidth="1"/>
    <col min="1823" max="1835" width="12.36328125" style="73" customWidth="1"/>
    <col min="1836" max="1836" width="13.26953125" style="73" customWidth="1"/>
    <col min="1837" max="1837" width="50.7265625" style="73" customWidth="1"/>
    <col min="1838" max="1838" width="8.90625" style="73" customWidth="1"/>
    <col min="1839" max="1839" width="12" style="73" customWidth="1"/>
    <col min="1840" max="1840" width="1.453125" style="73" customWidth="1"/>
    <col min="1841" max="2075" width="9" style="73"/>
    <col min="2076" max="2076" width="3.36328125" style="73" customWidth="1"/>
    <col min="2077" max="2077" width="17" style="73" customWidth="1"/>
    <col min="2078" max="2078" width="6" style="73" customWidth="1"/>
    <col min="2079" max="2091" width="12.36328125" style="73" customWidth="1"/>
    <col min="2092" max="2092" width="13.26953125" style="73" customWidth="1"/>
    <col min="2093" max="2093" width="50.7265625" style="73" customWidth="1"/>
    <col min="2094" max="2094" width="8.90625" style="73" customWidth="1"/>
    <col min="2095" max="2095" width="12" style="73" customWidth="1"/>
    <col min="2096" max="2096" width="1.453125" style="73" customWidth="1"/>
    <col min="2097" max="2331" width="9" style="73"/>
    <col min="2332" max="2332" width="3.36328125" style="73" customWidth="1"/>
    <col min="2333" max="2333" width="17" style="73" customWidth="1"/>
    <col min="2334" max="2334" width="6" style="73" customWidth="1"/>
    <col min="2335" max="2347" width="12.36328125" style="73" customWidth="1"/>
    <col min="2348" max="2348" width="13.26953125" style="73" customWidth="1"/>
    <col min="2349" max="2349" width="50.7265625" style="73" customWidth="1"/>
    <col min="2350" max="2350" width="8.90625" style="73" customWidth="1"/>
    <col min="2351" max="2351" width="12" style="73" customWidth="1"/>
    <col min="2352" max="2352" width="1.453125" style="73" customWidth="1"/>
    <col min="2353" max="2587" width="9" style="73"/>
    <col min="2588" max="2588" width="3.36328125" style="73" customWidth="1"/>
    <col min="2589" max="2589" width="17" style="73" customWidth="1"/>
    <col min="2590" max="2590" width="6" style="73" customWidth="1"/>
    <col min="2591" max="2603" width="12.36328125" style="73" customWidth="1"/>
    <col min="2604" max="2604" width="13.26953125" style="73" customWidth="1"/>
    <col min="2605" max="2605" width="50.7265625" style="73" customWidth="1"/>
    <col min="2606" max="2606" width="8.90625" style="73" customWidth="1"/>
    <col min="2607" max="2607" width="12" style="73" customWidth="1"/>
    <col min="2608" max="2608" width="1.453125" style="73" customWidth="1"/>
    <col min="2609" max="2843" width="9" style="73"/>
    <col min="2844" max="2844" width="3.36328125" style="73" customWidth="1"/>
    <col min="2845" max="2845" width="17" style="73" customWidth="1"/>
    <col min="2846" max="2846" width="6" style="73" customWidth="1"/>
    <col min="2847" max="2859" width="12.36328125" style="73" customWidth="1"/>
    <col min="2860" max="2860" width="13.26953125" style="73" customWidth="1"/>
    <col min="2861" max="2861" width="50.7265625" style="73" customWidth="1"/>
    <col min="2862" max="2862" width="8.90625" style="73" customWidth="1"/>
    <col min="2863" max="2863" width="12" style="73" customWidth="1"/>
    <col min="2864" max="2864" width="1.453125" style="73" customWidth="1"/>
    <col min="2865" max="3099" width="9" style="73"/>
    <col min="3100" max="3100" width="3.36328125" style="73" customWidth="1"/>
    <col min="3101" max="3101" width="17" style="73" customWidth="1"/>
    <col min="3102" max="3102" width="6" style="73" customWidth="1"/>
    <col min="3103" max="3115" width="12.36328125" style="73" customWidth="1"/>
    <col min="3116" max="3116" width="13.26953125" style="73" customWidth="1"/>
    <col min="3117" max="3117" width="50.7265625" style="73" customWidth="1"/>
    <col min="3118" max="3118" width="8.90625" style="73" customWidth="1"/>
    <col min="3119" max="3119" width="12" style="73" customWidth="1"/>
    <col min="3120" max="3120" width="1.453125" style="73" customWidth="1"/>
    <col min="3121" max="3355" width="9" style="73"/>
    <col min="3356" max="3356" width="3.36328125" style="73" customWidth="1"/>
    <col min="3357" max="3357" width="17" style="73" customWidth="1"/>
    <col min="3358" max="3358" width="6" style="73" customWidth="1"/>
    <col min="3359" max="3371" width="12.36328125" style="73" customWidth="1"/>
    <col min="3372" max="3372" width="13.26953125" style="73" customWidth="1"/>
    <col min="3373" max="3373" width="50.7265625" style="73" customWidth="1"/>
    <col min="3374" max="3374" width="8.90625" style="73" customWidth="1"/>
    <col min="3375" max="3375" width="12" style="73" customWidth="1"/>
    <col min="3376" max="3376" width="1.453125" style="73" customWidth="1"/>
    <col min="3377" max="3611" width="9" style="73"/>
    <col min="3612" max="3612" width="3.36328125" style="73" customWidth="1"/>
    <col min="3613" max="3613" width="17" style="73" customWidth="1"/>
    <col min="3614" max="3614" width="6" style="73" customWidth="1"/>
    <col min="3615" max="3627" width="12.36328125" style="73" customWidth="1"/>
    <col min="3628" max="3628" width="13.26953125" style="73" customWidth="1"/>
    <col min="3629" max="3629" width="50.7265625" style="73" customWidth="1"/>
    <col min="3630" max="3630" width="8.90625" style="73" customWidth="1"/>
    <col min="3631" max="3631" width="12" style="73" customWidth="1"/>
    <col min="3632" max="3632" width="1.453125" style="73" customWidth="1"/>
    <col min="3633" max="3867" width="9" style="73"/>
    <col min="3868" max="3868" width="3.36328125" style="73" customWidth="1"/>
    <col min="3869" max="3869" width="17" style="73" customWidth="1"/>
    <col min="3870" max="3870" width="6" style="73" customWidth="1"/>
    <col min="3871" max="3883" width="12.36328125" style="73" customWidth="1"/>
    <col min="3884" max="3884" width="13.26953125" style="73" customWidth="1"/>
    <col min="3885" max="3885" width="50.7265625" style="73" customWidth="1"/>
    <col min="3886" max="3886" width="8.90625" style="73" customWidth="1"/>
    <col min="3887" max="3887" width="12" style="73" customWidth="1"/>
    <col min="3888" max="3888" width="1.453125" style="73" customWidth="1"/>
    <col min="3889" max="4123" width="9" style="73"/>
    <col min="4124" max="4124" width="3.36328125" style="73" customWidth="1"/>
    <col min="4125" max="4125" width="17" style="73" customWidth="1"/>
    <col min="4126" max="4126" width="6" style="73" customWidth="1"/>
    <col min="4127" max="4139" width="12.36328125" style="73" customWidth="1"/>
    <col min="4140" max="4140" width="13.26953125" style="73" customWidth="1"/>
    <col min="4141" max="4141" width="50.7265625" style="73" customWidth="1"/>
    <col min="4142" max="4142" width="8.90625" style="73" customWidth="1"/>
    <col min="4143" max="4143" width="12" style="73" customWidth="1"/>
    <col min="4144" max="4144" width="1.453125" style="73" customWidth="1"/>
    <col min="4145" max="4379" width="9" style="73"/>
    <col min="4380" max="4380" width="3.36328125" style="73" customWidth="1"/>
    <col min="4381" max="4381" width="17" style="73" customWidth="1"/>
    <col min="4382" max="4382" width="6" style="73" customWidth="1"/>
    <col min="4383" max="4395" width="12.36328125" style="73" customWidth="1"/>
    <col min="4396" max="4396" width="13.26953125" style="73" customWidth="1"/>
    <col min="4397" max="4397" width="50.7265625" style="73" customWidth="1"/>
    <col min="4398" max="4398" width="8.90625" style="73" customWidth="1"/>
    <col min="4399" max="4399" width="12" style="73" customWidth="1"/>
    <col min="4400" max="4400" width="1.453125" style="73" customWidth="1"/>
    <col min="4401" max="4635" width="9" style="73"/>
    <col min="4636" max="4636" width="3.36328125" style="73" customWidth="1"/>
    <col min="4637" max="4637" width="17" style="73" customWidth="1"/>
    <col min="4638" max="4638" width="6" style="73" customWidth="1"/>
    <col min="4639" max="4651" width="12.36328125" style="73" customWidth="1"/>
    <col min="4652" max="4652" width="13.26953125" style="73" customWidth="1"/>
    <col min="4653" max="4653" width="50.7265625" style="73" customWidth="1"/>
    <col min="4654" max="4654" width="8.90625" style="73" customWidth="1"/>
    <col min="4655" max="4655" width="12" style="73" customWidth="1"/>
    <col min="4656" max="4656" width="1.453125" style="73" customWidth="1"/>
    <col min="4657" max="4891" width="9" style="73"/>
    <col min="4892" max="4892" width="3.36328125" style="73" customWidth="1"/>
    <col min="4893" max="4893" width="17" style="73" customWidth="1"/>
    <col min="4894" max="4894" width="6" style="73" customWidth="1"/>
    <col min="4895" max="4907" width="12.36328125" style="73" customWidth="1"/>
    <col min="4908" max="4908" width="13.26953125" style="73" customWidth="1"/>
    <col min="4909" max="4909" width="50.7265625" style="73" customWidth="1"/>
    <col min="4910" max="4910" width="8.90625" style="73" customWidth="1"/>
    <col min="4911" max="4911" width="12" style="73" customWidth="1"/>
    <col min="4912" max="4912" width="1.453125" style="73" customWidth="1"/>
    <col min="4913" max="5147" width="9" style="73"/>
    <col min="5148" max="5148" width="3.36328125" style="73" customWidth="1"/>
    <col min="5149" max="5149" width="17" style="73" customWidth="1"/>
    <col min="5150" max="5150" width="6" style="73" customWidth="1"/>
    <col min="5151" max="5163" width="12.36328125" style="73" customWidth="1"/>
    <col min="5164" max="5164" width="13.26953125" style="73" customWidth="1"/>
    <col min="5165" max="5165" width="50.7265625" style="73" customWidth="1"/>
    <col min="5166" max="5166" width="8.90625" style="73" customWidth="1"/>
    <col min="5167" max="5167" width="12" style="73" customWidth="1"/>
    <col min="5168" max="5168" width="1.453125" style="73" customWidth="1"/>
    <col min="5169" max="5403" width="9" style="73"/>
    <col min="5404" max="5404" width="3.36328125" style="73" customWidth="1"/>
    <col min="5405" max="5405" width="17" style="73" customWidth="1"/>
    <col min="5406" max="5406" width="6" style="73" customWidth="1"/>
    <col min="5407" max="5419" width="12.36328125" style="73" customWidth="1"/>
    <col min="5420" max="5420" width="13.26953125" style="73" customWidth="1"/>
    <col min="5421" max="5421" width="50.7265625" style="73" customWidth="1"/>
    <col min="5422" max="5422" width="8.90625" style="73" customWidth="1"/>
    <col min="5423" max="5423" width="12" style="73" customWidth="1"/>
    <col min="5424" max="5424" width="1.453125" style="73" customWidth="1"/>
    <col min="5425" max="5659" width="9" style="73"/>
    <col min="5660" max="5660" width="3.36328125" style="73" customWidth="1"/>
    <col min="5661" max="5661" width="17" style="73" customWidth="1"/>
    <col min="5662" max="5662" width="6" style="73" customWidth="1"/>
    <col min="5663" max="5675" width="12.36328125" style="73" customWidth="1"/>
    <col min="5676" max="5676" width="13.26953125" style="73" customWidth="1"/>
    <col min="5677" max="5677" width="50.7265625" style="73" customWidth="1"/>
    <col min="5678" max="5678" width="8.90625" style="73" customWidth="1"/>
    <col min="5679" max="5679" width="12" style="73" customWidth="1"/>
    <col min="5680" max="5680" width="1.453125" style="73" customWidth="1"/>
    <col min="5681" max="5915" width="9" style="73"/>
    <col min="5916" max="5916" width="3.36328125" style="73" customWidth="1"/>
    <col min="5917" max="5917" width="17" style="73" customWidth="1"/>
    <col min="5918" max="5918" width="6" style="73" customWidth="1"/>
    <col min="5919" max="5931" width="12.36328125" style="73" customWidth="1"/>
    <col min="5932" max="5932" width="13.26953125" style="73" customWidth="1"/>
    <col min="5933" max="5933" width="50.7265625" style="73" customWidth="1"/>
    <col min="5934" max="5934" width="8.90625" style="73" customWidth="1"/>
    <col min="5935" max="5935" width="12" style="73" customWidth="1"/>
    <col min="5936" max="5936" width="1.453125" style="73" customWidth="1"/>
    <col min="5937" max="6171" width="9" style="73"/>
    <col min="6172" max="6172" width="3.36328125" style="73" customWidth="1"/>
    <col min="6173" max="6173" width="17" style="73" customWidth="1"/>
    <col min="6174" max="6174" width="6" style="73" customWidth="1"/>
    <col min="6175" max="6187" width="12.36328125" style="73" customWidth="1"/>
    <col min="6188" max="6188" width="13.26953125" style="73" customWidth="1"/>
    <col min="6189" max="6189" width="50.7265625" style="73" customWidth="1"/>
    <col min="6190" max="6190" width="8.90625" style="73" customWidth="1"/>
    <col min="6191" max="6191" width="12" style="73" customWidth="1"/>
    <col min="6192" max="6192" width="1.453125" style="73" customWidth="1"/>
    <col min="6193" max="6427" width="9" style="73"/>
    <col min="6428" max="6428" width="3.36328125" style="73" customWidth="1"/>
    <col min="6429" max="6429" width="17" style="73" customWidth="1"/>
    <col min="6430" max="6430" width="6" style="73" customWidth="1"/>
    <col min="6431" max="6443" width="12.36328125" style="73" customWidth="1"/>
    <col min="6444" max="6444" width="13.26953125" style="73" customWidth="1"/>
    <col min="6445" max="6445" width="50.7265625" style="73" customWidth="1"/>
    <col min="6446" max="6446" width="8.90625" style="73" customWidth="1"/>
    <col min="6447" max="6447" width="12" style="73" customWidth="1"/>
    <col min="6448" max="6448" width="1.453125" style="73" customWidth="1"/>
    <col min="6449" max="6683" width="9" style="73"/>
    <col min="6684" max="6684" width="3.36328125" style="73" customWidth="1"/>
    <col min="6685" max="6685" width="17" style="73" customWidth="1"/>
    <col min="6686" max="6686" width="6" style="73" customWidth="1"/>
    <col min="6687" max="6699" width="12.36328125" style="73" customWidth="1"/>
    <col min="6700" max="6700" width="13.26953125" style="73" customWidth="1"/>
    <col min="6701" max="6701" width="50.7265625" style="73" customWidth="1"/>
    <col min="6702" max="6702" width="8.90625" style="73" customWidth="1"/>
    <col min="6703" max="6703" width="12" style="73" customWidth="1"/>
    <col min="6704" max="6704" width="1.453125" style="73" customWidth="1"/>
    <col min="6705" max="6939" width="9" style="73"/>
    <col min="6940" max="6940" width="3.36328125" style="73" customWidth="1"/>
    <col min="6941" max="6941" width="17" style="73" customWidth="1"/>
    <col min="6942" max="6942" width="6" style="73" customWidth="1"/>
    <col min="6943" max="6955" width="12.36328125" style="73" customWidth="1"/>
    <col min="6956" max="6956" width="13.26953125" style="73" customWidth="1"/>
    <col min="6957" max="6957" width="50.7265625" style="73" customWidth="1"/>
    <col min="6958" max="6958" width="8.90625" style="73" customWidth="1"/>
    <col min="6959" max="6959" width="12" style="73" customWidth="1"/>
    <col min="6960" max="6960" width="1.453125" style="73" customWidth="1"/>
    <col min="6961" max="7195" width="9" style="73"/>
    <col min="7196" max="7196" width="3.36328125" style="73" customWidth="1"/>
    <col min="7197" max="7197" width="17" style="73" customWidth="1"/>
    <col min="7198" max="7198" width="6" style="73" customWidth="1"/>
    <col min="7199" max="7211" width="12.36328125" style="73" customWidth="1"/>
    <col min="7212" max="7212" width="13.26953125" style="73" customWidth="1"/>
    <col min="7213" max="7213" width="50.7265625" style="73" customWidth="1"/>
    <col min="7214" max="7214" width="8.90625" style="73" customWidth="1"/>
    <col min="7215" max="7215" width="12" style="73" customWidth="1"/>
    <col min="7216" max="7216" width="1.453125" style="73" customWidth="1"/>
    <col min="7217" max="7451" width="9" style="73"/>
    <col min="7452" max="7452" width="3.36328125" style="73" customWidth="1"/>
    <col min="7453" max="7453" width="17" style="73" customWidth="1"/>
    <col min="7454" max="7454" width="6" style="73" customWidth="1"/>
    <col min="7455" max="7467" width="12.36328125" style="73" customWidth="1"/>
    <col min="7468" max="7468" width="13.26953125" style="73" customWidth="1"/>
    <col min="7469" max="7469" width="50.7265625" style="73" customWidth="1"/>
    <col min="7470" max="7470" width="8.90625" style="73" customWidth="1"/>
    <col min="7471" max="7471" width="12" style="73" customWidth="1"/>
    <col min="7472" max="7472" width="1.453125" style="73" customWidth="1"/>
    <col min="7473" max="7707" width="9" style="73"/>
    <col min="7708" max="7708" width="3.36328125" style="73" customWidth="1"/>
    <col min="7709" max="7709" width="17" style="73" customWidth="1"/>
    <col min="7710" max="7710" width="6" style="73" customWidth="1"/>
    <col min="7711" max="7723" width="12.36328125" style="73" customWidth="1"/>
    <col min="7724" max="7724" width="13.26953125" style="73" customWidth="1"/>
    <col min="7725" max="7725" width="50.7265625" style="73" customWidth="1"/>
    <col min="7726" max="7726" width="8.90625" style="73" customWidth="1"/>
    <col min="7727" max="7727" width="12" style="73" customWidth="1"/>
    <col min="7728" max="7728" width="1.453125" style="73" customWidth="1"/>
    <col min="7729" max="7963" width="9" style="73"/>
    <col min="7964" max="7964" width="3.36328125" style="73" customWidth="1"/>
    <col min="7965" max="7965" width="17" style="73" customWidth="1"/>
    <col min="7966" max="7966" width="6" style="73" customWidth="1"/>
    <col min="7967" max="7979" width="12.36328125" style="73" customWidth="1"/>
    <col min="7980" max="7980" width="13.26953125" style="73" customWidth="1"/>
    <col min="7981" max="7981" width="50.7265625" style="73" customWidth="1"/>
    <col min="7982" max="7982" width="8.90625" style="73" customWidth="1"/>
    <col min="7983" max="7983" width="12" style="73" customWidth="1"/>
    <col min="7984" max="7984" width="1.453125" style="73" customWidth="1"/>
    <col min="7985" max="8219" width="9" style="73"/>
    <col min="8220" max="8220" width="3.36328125" style="73" customWidth="1"/>
    <col min="8221" max="8221" width="17" style="73" customWidth="1"/>
    <col min="8222" max="8222" width="6" style="73" customWidth="1"/>
    <col min="8223" max="8235" width="12.36328125" style="73" customWidth="1"/>
    <col min="8236" max="8236" width="13.26953125" style="73" customWidth="1"/>
    <col min="8237" max="8237" width="50.7265625" style="73" customWidth="1"/>
    <col min="8238" max="8238" width="8.90625" style="73" customWidth="1"/>
    <col min="8239" max="8239" width="12" style="73" customWidth="1"/>
    <col min="8240" max="8240" width="1.453125" style="73" customWidth="1"/>
    <col min="8241" max="8475" width="9" style="73"/>
    <col min="8476" max="8476" width="3.36328125" style="73" customWidth="1"/>
    <col min="8477" max="8477" width="17" style="73" customWidth="1"/>
    <col min="8478" max="8478" width="6" style="73" customWidth="1"/>
    <col min="8479" max="8491" width="12.36328125" style="73" customWidth="1"/>
    <col min="8492" max="8492" width="13.26953125" style="73" customWidth="1"/>
    <col min="8493" max="8493" width="50.7265625" style="73" customWidth="1"/>
    <col min="8494" max="8494" width="8.90625" style="73" customWidth="1"/>
    <col min="8495" max="8495" width="12" style="73" customWidth="1"/>
    <col min="8496" max="8496" width="1.453125" style="73" customWidth="1"/>
    <col min="8497" max="8731" width="9" style="73"/>
    <col min="8732" max="8732" width="3.36328125" style="73" customWidth="1"/>
    <col min="8733" max="8733" width="17" style="73" customWidth="1"/>
    <col min="8734" max="8734" width="6" style="73" customWidth="1"/>
    <col min="8735" max="8747" width="12.36328125" style="73" customWidth="1"/>
    <col min="8748" max="8748" width="13.26953125" style="73" customWidth="1"/>
    <col min="8749" max="8749" width="50.7265625" style="73" customWidth="1"/>
    <col min="8750" max="8750" width="8.90625" style="73" customWidth="1"/>
    <col min="8751" max="8751" width="12" style="73" customWidth="1"/>
    <col min="8752" max="8752" width="1.453125" style="73" customWidth="1"/>
    <col min="8753" max="8987" width="9" style="73"/>
    <col min="8988" max="8988" width="3.36328125" style="73" customWidth="1"/>
    <col min="8989" max="8989" width="17" style="73" customWidth="1"/>
    <col min="8990" max="8990" width="6" style="73" customWidth="1"/>
    <col min="8991" max="9003" width="12.36328125" style="73" customWidth="1"/>
    <col min="9004" max="9004" width="13.26953125" style="73" customWidth="1"/>
    <col min="9005" max="9005" width="50.7265625" style="73" customWidth="1"/>
    <col min="9006" max="9006" width="8.90625" style="73" customWidth="1"/>
    <col min="9007" max="9007" width="12" style="73" customWidth="1"/>
    <col min="9008" max="9008" width="1.453125" style="73" customWidth="1"/>
    <col min="9009" max="9243" width="9" style="73"/>
    <col min="9244" max="9244" width="3.36328125" style="73" customWidth="1"/>
    <col min="9245" max="9245" width="17" style="73" customWidth="1"/>
    <col min="9246" max="9246" width="6" style="73" customWidth="1"/>
    <col min="9247" max="9259" width="12.36328125" style="73" customWidth="1"/>
    <col min="9260" max="9260" width="13.26953125" style="73" customWidth="1"/>
    <col min="9261" max="9261" width="50.7265625" style="73" customWidth="1"/>
    <col min="9262" max="9262" width="8.90625" style="73" customWidth="1"/>
    <col min="9263" max="9263" width="12" style="73" customWidth="1"/>
    <col min="9264" max="9264" width="1.453125" style="73" customWidth="1"/>
    <col min="9265" max="9499" width="9" style="73"/>
    <col min="9500" max="9500" width="3.36328125" style="73" customWidth="1"/>
    <col min="9501" max="9501" width="17" style="73" customWidth="1"/>
    <col min="9502" max="9502" width="6" style="73" customWidth="1"/>
    <col min="9503" max="9515" width="12.36328125" style="73" customWidth="1"/>
    <col min="9516" max="9516" width="13.26953125" style="73" customWidth="1"/>
    <col min="9517" max="9517" width="50.7265625" style="73" customWidth="1"/>
    <col min="9518" max="9518" width="8.90625" style="73" customWidth="1"/>
    <col min="9519" max="9519" width="12" style="73" customWidth="1"/>
    <col min="9520" max="9520" width="1.453125" style="73" customWidth="1"/>
    <col min="9521" max="9755" width="9" style="73"/>
    <col min="9756" max="9756" width="3.36328125" style="73" customWidth="1"/>
    <col min="9757" max="9757" width="17" style="73" customWidth="1"/>
    <col min="9758" max="9758" width="6" style="73" customWidth="1"/>
    <col min="9759" max="9771" width="12.36328125" style="73" customWidth="1"/>
    <col min="9772" max="9772" width="13.26953125" style="73" customWidth="1"/>
    <col min="9773" max="9773" width="50.7265625" style="73" customWidth="1"/>
    <col min="9774" max="9774" width="8.90625" style="73" customWidth="1"/>
    <col min="9775" max="9775" width="12" style="73" customWidth="1"/>
    <col min="9776" max="9776" width="1.453125" style="73" customWidth="1"/>
    <col min="9777" max="10011" width="9" style="73"/>
    <col min="10012" max="10012" width="3.36328125" style="73" customWidth="1"/>
    <col min="10013" max="10013" width="17" style="73" customWidth="1"/>
    <col min="10014" max="10014" width="6" style="73" customWidth="1"/>
    <col min="10015" max="10027" width="12.36328125" style="73" customWidth="1"/>
    <col min="10028" max="10028" width="13.26953125" style="73" customWidth="1"/>
    <col min="10029" max="10029" width="50.7265625" style="73" customWidth="1"/>
    <col min="10030" max="10030" width="8.90625" style="73" customWidth="1"/>
    <col min="10031" max="10031" width="12" style="73" customWidth="1"/>
    <col min="10032" max="10032" width="1.453125" style="73" customWidth="1"/>
    <col min="10033" max="10267" width="9" style="73"/>
    <col min="10268" max="10268" width="3.36328125" style="73" customWidth="1"/>
    <col min="10269" max="10269" width="17" style="73" customWidth="1"/>
    <col min="10270" max="10270" width="6" style="73" customWidth="1"/>
    <col min="10271" max="10283" width="12.36328125" style="73" customWidth="1"/>
    <col min="10284" max="10284" width="13.26953125" style="73" customWidth="1"/>
    <col min="10285" max="10285" width="50.7265625" style="73" customWidth="1"/>
    <col min="10286" max="10286" width="8.90625" style="73" customWidth="1"/>
    <col min="10287" max="10287" width="12" style="73" customWidth="1"/>
    <col min="10288" max="10288" width="1.453125" style="73" customWidth="1"/>
    <col min="10289" max="10523" width="9" style="73"/>
    <col min="10524" max="10524" width="3.36328125" style="73" customWidth="1"/>
    <col min="10525" max="10525" width="17" style="73" customWidth="1"/>
    <col min="10526" max="10526" width="6" style="73" customWidth="1"/>
    <col min="10527" max="10539" width="12.36328125" style="73" customWidth="1"/>
    <col min="10540" max="10540" width="13.26953125" style="73" customWidth="1"/>
    <col min="10541" max="10541" width="50.7265625" style="73" customWidth="1"/>
    <col min="10542" max="10542" width="8.90625" style="73" customWidth="1"/>
    <col min="10543" max="10543" width="12" style="73" customWidth="1"/>
    <col min="10544" max="10544" width="1.453125" style="73" customWidth="1"/>
    <col min="10545" max="10779" width="9" style="73"/>
    <col min="10780" max="10780" width="3.36328125" style="73" customWidth="1"/>
    <col min="10781" max="10781" width="17" style="73" customWidth="1"/>
    <col min="10782" max="10782" width="6" style="73" customWidth="1"/>
    <col min="10783" max="10795" width="12.36328125" style="73" customWidth="1"/>
    <col min="10796" max="10796" width="13.26953125" style="73" customWidth="1"/>
    <col min="10797" max="10797" width="50.7265625" style="73" customWidth="1"/>
    <col min="10798" max="10798" width="8.90625" style="73" customWidth="1"/>
    <col min="10799" max="10799" width="12" style="73" customWidth="1"/>
    <col min="10800" max="10800" width="1.453125" style="73" customWidth="1"/>
    <col min="10801" max="11035" width="9" style="73"/>
    <col min="11036" max="11036" width="3.36328125" style="73" customWidth="1"/>
    <col min="11037" max="11037" width="17" style="73" customWidth="1"/>
    <col min="11038" max="11038" width="6" style="73" customWidth="1"/>
    <col min="11039" max="11051" width="12.36328125" style="73" customWidth="1"/>
    <col min="11052" max="11052" width="13.26953125" style="73" customWidth="1"/>
    <col min="11053" max="11053" width="50.7265625" style="73" customWidth="1"/>
    <col min="11054" max="11054" width="8.90625" style="73" customWidth="1"/>
    <col min="11055" max="11055" width="12" style="73" customWidth="1"/>
    <col min="11056" max="11056" width="1.453125" style="73" customWidth="1"/>
    <col min="11057" max="11291" width="9" style="73"/>
    <col min="11292" max="11292" width="3.36328125" style="73" customWidth="1"/>
    <col min="11293" max="11293" width="17" style="73" customWidth="1"/>
    <col min="11294" max="11294" width="6" style="73" customWidth="1"/>
    <col min="11295" max="11307" width="12.36328125" style="73" customWidth="1"/>
    <col min="11308" max="11308" width="13.26953125" style="73" customWidth="1"/>
    <col min="11309" max="11309" width="50.7265625" style="73" customWidth="1"/>
    <col min="11310" max="11310" width="8.90625" style="73" customWidth="1"/>
    <col min="11311" max="11311" width="12" style="73" customWidth="1"/>
    <col min="11312" max="11312" width="1.453125" style="73" customWidth="1"/>
    <col min="11313" max="11547" width="9" style="73"/>
    <col min="11548" max="11548" width="3.36328125" style="73" customWidth="1"/>
    <col min="11549" max="11549" width="17" style="73" customWidth="1"/>
    <col min="11550" max="11550" width="6" style="73" customWidth="1"/>
    <col min="11551" max="11563" width="12.36328125" style="73" customWidth="1"/>
    <col min="11564" max="11564" width="13.26953125" style="73" customWidth="1"/>
    <col min="11565" max="11565" width="50.7265625" style="73" customWidth="1"/>
    <col min="11566" max="11566" width="8.90625" style="73" customWidth="1"/>
    <col min="11567" max="11567" width="12" style="73" customWidth="1"/>
    <col min="11568" max="11568" width="1.453125" style="73" customWidth="1"/>
    <col min="11569" max="11803" width="9" style="73"/>
    <col min="11804" max="11804" width="3.36328125" style="73" customWidth="1"/>
    <col min="11805" max="11805" width="17" style="73" customWidth="1"/>
    <col min="11806" max="11806" width="6" style="73" customWidth="1"/>
    <col min="11807" max="11819" width="12.36328125" style="73" customWidth="1"/>
    <col min="11820" max="11820" width="13.26953125" style="73" customWidth="1"/>
    <col min="11821" max="11821" width="50.7265625" style="73" customWidth="1"/>
    <col min="11822" max="11822" width="8.90625" style="73" customWidth="1"/>
    <col min="11823" max="11823" width="12" style="73" customWidth="1"/>
    <col min="11824" max="11824" width="1.453125" style="73" customWidth="1"/>
    <col min="11825" max="12059" width="9" style="73"/>
    <col min="12060" max="12060" width="3.36328125" style="73" customWidth="1"/>
    <col min="12061" max="12061" width="17" style="73" customWidth="1"/>
    <col min="12062" max="12062" width="6" style="73" customWidth="1"/>
    <col min="12063" max="12075" width="12.36328125" style="73" customWidth="1"/>
    <col min="12076" max="12076" width="13.26953125" style="73" customWidth="1"/>
    <col min="12077" max="12077" width="50.7265625" style="73" customWidth="1"/>
    <col min="12078" max="12078" width="8.90625" style="73" customWidth="1"/>
    <col min="12079" max="12079" width="12" style="73" customWidth="1"/>
    <col min="12080" max="12080" width="1.453125" style="73" customWidth="1"/>
    <col min="12081" max="12315" width="9" style="73"/>
    <col min="12316" max="12316" width="3.36328125" style="73" customWidth="1"/>
    <col min="12317" max="12317" width="17" style="73" customWidth="1"/>
    <col min="12318" max="12318" width="6" style="73" customWidth="1"/>
    <col min="12319" max="12331" width="12.36328125" style="73" customWidth="1"/>
    <col min="12332" max="12332" width="13.26953125" style="73" customWidth="1"/>
    <col min="12333" max="12333" width="50.7265625" style="73" customWidth="1"/>
    <col min="12334" max="12334" width="8.90625" style="73" customWidth="1"/>
    <col min="12335" max="12335" width="12" style="73" customWidth="1"/>
    <col min="12336" max="12336" width="1.453125" style="73" customWidth="1"/>
    <col min="12337" max="12571" width="9" style="73"/>
    <col min="12572" max="12572" width="3.36328125" style="73" customWidth="1"/>
    <col min="12573" max="12573" width="17" style="73" customWidth="1"/>
    <col min="12574" max="12574" width="6" style="73" customWidth="1"/>
    <col min="12575" max="12587" width="12.36328125" style="73" customWidth="1"/>
    <col min="12588" max="12588" width="13.26953125" style="73" customWidth="1"/>
    <col min="12589" max="12589" width="50.7265625" style="73" customWidth="1"/>
    <col min="12590" max="12590" width="8.90625" style="73" customWidth="1"/>
    <col min="12591" max="12591" width="12" style="73" customWidth="1"/>
    <col min="12592" max="12592" width="1.453125" style="73" customWidth="1"/>
    <col min="12593" max="12827" width="9" style="73"/>
    <col min="12828" max="12828" width="3.36328125" style="73" customWidth="1"/>
    <col min="12829" max="12829" width="17" style="73" customWidth="1"/>
    <col min="12830" max="12830" width="6" style="73" customWidth="1"/>
    <col min="12831" max="12843" width="12.36328125" style="73" customWidth="1"/>
    <col min="12844" max="12844" width="13.26953125" style="73" customWidth="1"/>
    <col min="12845" max="12845" width="50.7265625" style="73" customWidth="1"/>
    <col min="12846" max="12846" width="8.90625" style="73" customWidth="1"/>
    <col min="12847" max="12847" width="12" style="73" customWidth="1"/>
    <col min="12848" max="12848" width="1.453125" style="73" customWidth="1"/>
    <col min="12849" max="13083" width="9" style="73"/>
    <col min="13084" max="13084" width="3.36328125" style="73" customWidth="1"/>
    <col min="13085" max="13085" width="17" style="73" customWidth="1"/>
    <col min="13086" max="13086" width="6" style="73" customWidth="1"/>
    <col min="13087" max="13099" width="12.36328125" style="73" customWidth="1"/>
    <col min="13100" max="13100" width="13.26953125" style="73" customWidth="1"/>
    <col min="13101" max="13101" width="50.7265625" style="73" customWidth="1"/>
    <col min="13102" max="13102" width="8.90625" style="73" customWidth="1"/>
    <col min="13103" max="13103" width="12" style="73" customWidth="1"/>
    <col min="13104" max="13104" width="1.453125" style="73" customWidth="1"/>
    <col min="13105" max="13339" width="9" style="73"/>
    <col min="13340" max="13340" width="3.36328125" style="73" customWidth="1"/>
    <col min="13341" max="13341" width="17" style="73" customWidth="1"/>
    <col min="13342" max="13342" width="6" style="73" customWidth="1"/>
    <col min="13343" max="13355" width="12.36328125" style="73" customWidth="1"/>
    <col min="13356" max="13356" width="13.26953125" style="73" customWidth="1"/>
    <col min="13357" max="13357" width="50.7265625" style="73" customWidth="1"/>
    <col min="13358" max="13358" width="8.90625" style="73" customWidth="1"/>
    <col min="13359" max="13359" width="12" style="73" customWidth="1"/>
    <col min="13360" max="13360" width="1.453125" style="73" customWidth="1"/>
    <col min="13361" max="13595" width="9" style="73"/>
    <col min="13596" max="13596" width="3.36328125" style="73" customWidth="1"/>
    <col min="13597" max="13597" width="17" style="73" customWidth="1"/>
    <col min="13598" max="13598" width="6" style="73" customWidth="1"/>
    <col min="13599" max="13611" width="12.36328125" style="73" customWidth="1"/>
    <col min="13612" max="13612" width="13.26953125" style="73" customWidth="1"/>
    <col min="13613" max="13613" width="50.7265625" style="73" customWidth="1"/>
    <col min="13614" max="13614" width="8.90625" style="73" customWidth="1"/>
    <col min="13615" max="13615" width="12" style="73" customWidth="1"/>
    <col min="13616" max="13616" width="1.453125" style="73" customWidth="1"/>
    <col min="13617" max="13851" width="9" style="73"/>
    <col min="13852" max="13852" width="3.36328125" style="73" customWidth="1"/>
    <col min="13853" max="13853" width="17" style="73" customWidth="1"/>
    <col min="13854" max="13854" width="6" style="73" customWidth="1"/>
    <col min="13855" max="13867" width="12.36328125" style="73" customWidth="1"/>
    <col min="13868" max="13868" width="13.26953125" style="73" customWidth="1"/>
    <col min="13869" max="13869" width="50.7265625" style="73" customWidth="1"/>
    <col min="13870" max="13870" width="8.90625" style="73" customWidth="1"/>
    <col min="13871" max="13871" width="12" style="73" customWidth="1"/>
    <col min="13872" max="13872" width="1.453125" style="73" customWidth="1"/>
    <col min="13873" max="14107" width="9" style="73"/>
    <col min="14108" max="14108" width="3.36328125" style="73" customWidth="1"/>
    <col min="14109" max="14109" width="17" style="73" customWidth="1"/>
    <col min="14110" max="14110" width="6" style="73" customWidth="1"/>
    <col min="14111" max="14123" width="12.36328125" style="73" customWidth="1"/>
    <col min="14124" max="14124" width="13.26953125" style="73" customWidth="1"/>
    <col min="14125" max="14125" width="50.7265625" style="73" customWidth="1"/>
    <col min="14126" max="14126" width="8.90625" style="73" customWidth="1"/>
    <col min="14127" max="14127" width="12" style="73" customWidth="1"/>
    <col min="14128" max="14128" width="1.453125" style="73" customWidth="1"/>
    <col min="14129" max="14363" width="9" style="73"/>
    <col min="14364" max="14364" width="3.36328125" style="73" customWidth="1"/>
    <col min="14365" max="14365" width="17" style="73" customWidth="1"/>
    <col min="14366" max="14366" width="6" style="73" customWidth="1"/>
    <col min="14367" max="14379" width="12.36328125" style="73" customWidth="1"/>
    <col min="14380" max="14380" width="13.26953125" style="73" customWidth="1"/>
    <col min="14381" max="14381" width="50.7265625" style="73" customWidth="1"/>
    <col min="14382" max="14382" width="8.90625" style="73" customWidth="1"/>
    <col min="14383" max="14383" width="12" style="73" customWidth="1"/>
    <col min="14384" max="14384" width="1.453125" style="73" customWidth="1"/>
    <col min="14385" max="14619" width="9" style="73"/>
    <col min="14620" max="14620" width="3.36328125" style="73" customWidth="1"/>
    <col min="14621" max="14621" width="17" style="73" customWidth="1"/>
    <col min="14622" max="14622" width="6" style="73" customWidth="1"/>
    <col min="14623" max="14635" width="12.36328125" style="73" customWidth="1"/>
    <col min="14636" max="14636" width="13.26953125" style="73" customWidth="1"/>
    <col min="14637" max="14637" width="50.7265625" style="73" customWidth="1"/>
    <col min="14638" max="14638" width="8.90625" style="73" customWidth="1"/>
    <col min="14639" max="14639" width="12" style="73" customWidth="1"/>
    <col min="14640" max="14640" width="1.453125" style="73" customWidth="1"/>
    <col min="14641" max="14875" width="9" style="73"/>
    <col min="14876" max="14876" width="3.36328125" style="73" customWidth="1"/>
    <col min="14877" max="14877" width="17" style="73" customWidth="1"/>
    <col min="14878" max="14878" width="6" style="73" customWidth="1"/>
    <col min="14879" max="14891" width="12.36328125" style="73" customWidth="1"/>
    <col min="14892" max="14892" width="13.26953125" style="73" customWidth="1"/>
    <col min="14893" max="14893" width="50.7265625" style="73" customWidth="1"/>
    <col min="14894" max="14894" width="8.90625" style="73" customWidth="1"/>
    <col min="14895" max="14895" width="12" style="73" customWidth="1"/>
    <col min="14896" max="14896" width="1.453125" style="73" customWidth="1"/>
    <col min="14897" max="15131" width="9" style="73"/>
    <col min="15132" max="15132" width="3.36328125" style="73" customWidth="1"/>
    <col min="15133" max="15133" width="17" style="73" customWidth="1"/>
    <col min="15134" max="15134" width="6" style="73" customWidth="1"/>
    <col min="15135" max="15147" width="12.36328125" style="73" customWidth="1"/>
    <col min="15148" max="15148" width="13.26953125" style="73" customWidth="1"/>
    <col min="15149" max="15149" width="50.7265625" style="73" customWidth="1"/>
    <col min="15150" max="15150" width="8.90625" style="73" customWidth="1"/>
    <col min="15151" max="15151" width="12" style="73" customWidth="1"/>
    <col min="15152" max="15152" width="1.453125" style="73" customWidth="1"/>
    <col min="15153" max="15387" width="9" style="73"/>
    <col min="15388" max="15388" width="3.36328125" style="73" customWidth="1"/>
    <col min="15389" max="15389" width="17" style="73" customWidth="1"/>
    <col min="15390" max="15390" width="6" style="73" customWidth="1"/>
    <col min="15391" max="15403" width="12.36328125" style="73" customWidth="1"/>
    <col min="15404" max="15404" width="13.26953125" style="73" customWidth="1"/>
    <col min="15405" max="15405" width="50.7265625" style="73" customWidth="1"/>
    <col min="15406" max="15406" width="8.90625" style="73" customWidth="1"/>
    <col min="15407" max="15407" width="12" style="73" customWidth="1"/>
    <col min="15408" max="15408" width="1.453125" style="73" customWidth="1"/>
    <col min="15409" max="15643" width="9" style="73"/>
    <col min="15644" max="15644" width="3.36328125" style="73" customWidth="1"/>
    <col min="15645" max="15645" width="17" style="73" customWidth="1"/>
    <col min="15646" max="15646" width="6" style="73" customWidth="1"/>
    <col min="15647" max="15659" width="12.36328125" style="73" customWidth="1"/>
    <col min="15660" max="15660" width="13.26953125" style="73" customWidth="1"/>
    <col min="15661" max="15661" width="50.7265625" style="73" customWidth="1"/>
    <col min="15662" max="15662" width="8.90625" style="73" customWidth="1"/>
    <col min="15663" max="15663" width="12" style="73" customWidth="1"/>
    <col min="15664" max="15664" width="1.453125" style="73" customWidth="1"/>
    <col min="15665" max="15899" width="9" style="73"/>
    <col min="15900" max="15900" width="3.36328125" style="73" customWidth="1"/>
    <col min="15901" max="15901" width="17" style="73" customWidth="1"/>
    <col min="15902" max="15902" width="6" style="73" customWidth="1"/>
    <col min="15903" max="15915" width="12.36328125" style="73" customWidth="1"/>
    <col min="15916" max="15916" width="13.26953125" style="73" customWidth="1"/>
    <col min="15917" max="15917" width="50.7265625" style="73" customWidth="1"/>
    <col min="15918" max="15918" width="8.90625" style="73" customWidth="1"/>
    <col min="15919" max="15919" width="12" style="73" customWidth="1"/>
    <col min="15920" max="15920" width="1.453125" style="73" customWidth="1"/>
    <col min="15921" max="16155" width="9" style="73"/>
    <col min="16156" max="16156" width="3.36328125" style="73" customWidth="1"/>
    <col min="16157" max="16157" width="17" style="73" customWidth="1"/>
    <col min="16158" max="16158" width="6" style="73" customWidth="1"/>
    <col min="16159" max="16171" width="12.36328125" style="73" customWidth="1"/>
    <col min="16172" max="16172" width="13.26953125" style="73" customWidth="1"/>
    <col min="16173" max="16173" width="50.7265625" style="73" customWidth="1"/>
    <col min="16174" max="16174" width="8.90625" style="73" customWidth="1"/>
    <col min="16175" max="16175" width="12" style="73" customWidth="1"/>
    <col min="16176" max="16176" width="1.453125" style="73" customWidth="1"/>
    <col min="16177" max="16384" width="9" style="73"/>
  </cols>
  <sheetData>
    <row r="1" spans="1:49" ht="49.5" customHeight="1" thickBot="1">
      <c r="A1" s="558" t="s">
        <v>80</v>
      </c>
      <c r="B1" s="558"/>
      <c r="C1" s="558"/>
      <c r="D1" s="558"/>
      <c r="E1" s="558"/>
    </row>
    <row r="2" spans="1:49" s="76" customFormat="1" ht="28.9" customHeight="1" thickBot="1">
      <c r="B2" s="77" t="s">
        <v>302</v>
      </c>
      <c r="C2" s="77"/>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545" t="s">
        <v>253</v>
      </c>
      <c r="AH2" s="546"/>
      <c r="AI2" s="546"/>
      <c r="AJ2" s="566">
        <v>2850199999</v>
      </c>
      <c r="AK2" s="567"/>
      <c r="AL2" s="567"/>
      <c r="AM2" s="567"/>
      <c r="AN2" s="568"/>
      <c r="AO2" s="554" t="s">
        <v>61</v>
      </c>
      <c r="AP2" s="555"/>
      <c r="AQ2" s="571" t="s">
        <v>254</v>
      </c>
      <c r="AR2" s="571"/>
      <c r="AS2" s="572"/>
      <c r="AT2" s="347"/>
      <c r="AU2" s="348"/>
      <c r="AV2" s="348"/>
      <c r="AW2" s="348"/>
    </row>
    <row r="3" spans="1:49" s="76" customFormat="1" ht="30" customHeight="1" thickBot="1">
      <c r="B3" s="136" t="s">
        <v>303</v>
      </c>
      <c r="C3" s="136"/>
      <c r="D3" s="529">
        <v>45594</v>
      </c>
      <c r="E3" s="530"/>
      <c r="F3" s="79" t="s">
        <v>300</v>
      </c>
      <c r="Q3" s="80"/>
      <c r="R3" s="81"/>
      <c r="S3" s="81"/>
      <c r="T3" s="81"/>
      <c r="U3" s="81"/>
      <c r="V3" s="81"/>
      <c r="W3" s="81"/>
      <c r="X3" s="81"/>
      <c r="Y3" s="81"/>
      <c r="Z3" s="81"/>
      <c r="AA3" s="81"/>
      <c r="AB3" s="81"/>
      <c r="AC3" s="81"/>
      <c r="AD3" s="81"/>
      <c r="AE3" s="81"/>
      <c r="AF3" s="81"/>
      <c r="AG3" s="547"/>
      <c r="AH3" s="548"/>
      <c r="AI3" s="548"/>
      <c r="AJ3" s="569"/>
      <c r="AK3" s="569"/>
      <c r="AL3" s="569"/>
      <c r="AM3" s="569"/>
      <c r="AN3" s="570"/>
      <c r="AO3" s="556"/>
      <c r="AP3" s="557"/>
      <c r="AQ3" s="573"/>
      <c r="AR3" s="573"/>
      <c r="AS3" s="574"/>
      <c r="AT3" s="348"/>
      <c r="AU3" s="348"/>
      <c r="AV3" s="348"/>
      <c r="AW3" s="348"/>
    </row>
    <row r="4" spans="1:49" ht="5.25" customHeight="1" thickBot="1">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row>
    <row r="5" spans="1:49" ht="31.5" customHeight="1" thickBot="1">
      <c r="A5" s="492" t="s">
        <v>62</v>
      </c>
      <c r="B5" s="495" t="s">
        <v>63</v>
      </c>
      <c r="C5" s="495" t="s">
        <v>83</v>
      </c>
      <c r="D5" s="495" t="s">
        <v>64</v>
      </c>
      <c r="E5" s="495" t="s">
        <v>65</v>
      </c>
      <c r="F5" s="495" t="s">
        <v>66</v>
      </c>
      <c r="G5" s="495" t="s">
        <v>67</v>
      </c>
      <c r="H5" s="536" t="s">
        <v>68</v>
      </c>
      <c r="I5" s="537"/>
      <c r="J5" s="537"/>
      <c r="K5" s="537"/>
      <c r="L5" s="537"/>
      <c r="M5" s="537"/>
      <c r="N5" s="537"/>
      <c r="O5" s="537"/>
      <c r="P5" s="537"/>
      <c r="Q5" s="537"/>
      <c r="R5" s="537"/>
      <c r="S5" s="537"/>
      <c r="T5" s="537"/>
      <c r="U5" s="537"/>
      <c r="V5" s="537"/>
      <c r="W5" s="537"/>
      <c r="X5" s="537"/>
      <c r="Y5" s="537"/>
      <c r="Z5" s="537"/>
      <c r="AA5" s="537"/>
      <c r="AB5" s="537"/>
      <c r="AC5" s="537"/>
      <c r="AD5" s="537"/>
      <c r="AE5" s="537"/>
      <c r="AF5" s="537"/>
      <c r="AG5" s="537"/>
      <c r="AH5" s="537"/>
      <c r="AI5" s="537"/>
      <c r="AJ5" s="537"/>
      <c r="AK5" s="537"/>
      <c r="AL5" s="537"/>
      <c r="AM5" s="537"/>
      <c r="AN5" s="537"/>
      <c r="AO5" s="537"/>
      <c r="AP5" s="538"/>
      <c r="AQ5" s="522" t="s">
        <v>330</v>
      </c>
      <c r="AR5" s="525" t="s">
        <v>327</v>
      </c>
      <c r="AS5" s="575" t="s">
        <v>328</v>
      </c>
    </row>
    <row r="6" spans="1:49" ht="30" customHeight="1" thickBot="1">
      <c r="A6" s="493"/>
      <c r="B6" s="496"/>
      <c r="C6" s="496"/>
      <c r="D6" s="496"/>
      <c r="E6" s="496"/>
      <c r="F6" s="496"/>
      <c r="G6" s="496"/>
      <c r="H6" s="511">
        <f>DATE(TEXT($D3,"yyyy"),TEXT($D3,"mm")-3,1)</f>
        <v>45474</v>
      </c>
      <c r="I6" s="511">
        <f>DATE(TEXT($D3,"yyyy"),TEXT($D3,"mm")-2,1)</f>
        <v>45505</v>
      </c>
      <c r="J6" s="514">
        <f>DATE(TEXT($D3,"yyyy"),TEXT($D3,"mm")-1,1)</f>
        <v>45536</v>
      </c>
      <c r="K6" s="515"/>
      <c r="L6" s="515"/>
      <c r="M6" s="515"/>
      <c r="N6" s="515"/>
      <c r="O6" s="515"/>
      <c r="P6" s="515"/>
      <c r="Q6" s="515"/>
      <c r="R6" s="515"/>
      <c r="S6" s="515"/>
      <c r="T6" s="515"/>
      <c r="U6" s="515"/>
      <c r="V6" s="515"/>
      <c r="W6" s="515"/>
      <c r="X6" s="515"/>
      <c r="Y6" s="515"/>
      <c r="Z6" s="515"/>
      <c r="AA6" s="515"/>
      <c r="AB6" s="515"/>
      <c r="AC6" s="515"/>
      <c r="AD6" s="515"/>
      <c r="AE6" s="515"/>
      <c r="AF6" s="515"/>
      <c r="AG6" s="515"/>
      <c r="AH6" s="515"/>
      <c r="AI6" s="515"/>
      <c r="AJ6" s="515"/>
      <c r="AK6" s="515"/>
      <c r="AL6" s="515"/>
      <c r="AM6" s="515"/>
      <c r="AN6" s="515"/>
      <c r="AO6" s="516"/>
      <c r="AP6" s="517" t="s">
        <v>69</v>
      </c>
      <c r="AQ6" s="523"/>
      <c r="AR6" s="526"/>
      <c r="AS6" s="576"/>
    </row>
    <row r="7" spans="1:49" ht="30" customHeight="1">
      <c r="A7" s="493"/>
      <c r="B7" s="496"/>
      <c r="C7" s="496"/>
      <c r="D7" s="496"/>
      <c r="E7" s="496"/>
      <c r="F7" s="496"/>
      <c r="G7" s="496"/>
      <c r="H7" s="512"/>
      <c r="I7" s="512"/>
      <c r="J7" s="83">
        <v>1</v>
      </c>
      <c r="K7" s="84">
        <v>2</v>
      </c>
      <c r="L7" s="84">
        <v>3</v>
      </c>
      <c r="M7" s="84">
        <v>4</v>
      </c>
      <c r="N7" s="84">
        <v>5</v>
      </c>
      <c r="O7" s="84">
        <v>6</v>
      </c>
      <c r="P7" s="84">
        <v>7</v>
      </c>
      <c r="Q7" s="84">
        <v>8</v>
      </c>
      <c r="R7" s="84">
        <v>9</v>
      </c>
      <c r="S7" s="84">
        <v>10</v>
      </c>
      <c r="T7" s="84">
        <v>11</v>
      </c>
      <c r="U7" s="84">
        <v>12</v>
      </c>
      <c r="V7" s="84">
        <v>13</v>
      </c>
      <c r="W7" s="84">
        <v>14</v>
      </c>
      <c r="X7" s="84">
        <v>15</v>
      </c>
      <c r="Y7" s="84">
        <v>16</v>
      </c>
      <c r="Z7" s="84">
        <v>17</v>
      </c>
      <c r="AA7" s="84">
        <v>18</v>
      </c>
      <c r="AB7" s="84">
        <v>19</v>
      </c>
      <c r="AC7" s="84">
        <v>20</v>
      </c>
      <c r="AD7" s="84">
        <v>21</v>
      </c>
      <c r="AE7" s="84">
        <v>22</v>
      </c>
      <c r="AF7" s="84">
        <v>23</v>
      </c>
      <c r="AG7" s="84">
        <v>24</v>
      </c>
      <c r="AH7" s="84">
        <v>25</v>
      </c>
      <c r="AI7" s="84">
        <v>26</v>
      </c>
      <c r="AJ7" s="84">
        <v>27</v>
      </c>
      <c r="AK7" s="84">
        <v>28</v>
      </c>
      <c r="AL7" s="84">
        <v>29</v>
      </c>
      <c r="AM7" s="84">
        <v>30</v>
      </c>
      <c r="AN7" s="85">
        <v>31</v>
      </c>
      <c r="AO7" s="520" t="s">
        <v>70</v>
      </c>
      <c r="AP7" s="518"/>
      <c r="AQ7" s="523"/>
      <c r="AR7" s="526"/>
      <c r="AS7" s="576"/>
    </row>
    <row r="8" spans="1:49" ht="30" customHeight="1" thickBot="1">
      <c r="A8" s="494"/>
      <c r="B8" s="497"/>
      <c r="C8" s="498"/>
      <c r="D8" s="498"/>
      <c r="E8" s="498"/>
      <c r="F8" s="497"/>
      <c r="G8" s="497"/>
      <c r="H8" s="513"/>
      <c r="I8" s="513"/>
      <c r="J8" s="86" t="str">
        <f>IF(TEXT(DATE(TEXT($J$6,"yyyy"),TEXT($J$6,"mm"),J$7),"DD")=TEXT(J$7,"00"),TEXT(DATE(TEXT($J$6,"yyyy"),TEXT($J$6,"mm"),J$7),"aaa"),"-")</f>
        <v>日</v>
      </c>
      <c r="K8" s="87" t="str">
        <f t="shared" ref="K8:AN8" si="0">IF(TEXT(DATE(TEXT($J$6,"yyyy"),TEXT($J$6,"mm"),K$7),"DD")=TEXT(K$7,"00"),TEXT(DATE(TEXT($J$6,"yyyy"),TEXT($J$6,"mm"),K$7),"aaa"),"-")</f>
        <v>月</v>
      </c>
      <c r="L8" s="87" t="str">
        <f t="shared" si="0"/>
        <v>火</v>
      </c>
      <c r="M8" s="87" t="str">
        <f t="shared" si="0"/>
        <v>水</v>
      </c>
      <c r="N8" s="87" t="str">
        <f t="shared" si="0"/>
        <v>木</v>
      </c>
      <c r="O8" s="87" t="str">
        <f t="shared" si="0"/>
        <v>金</v>
      </c>
      <c r="P8" s="87" t="str">
        <f t="shared" si="0"/>
        <v>土</v>
      </c>
      <c r="Q8" s="87" t="str">
        <f t="shared" si="0"/>
        <v>日</v>
      </c>
      <c r="R8" s="87" t="str">
        <f t="shared" si="0"/>
        <v>月</v>
      </c>
      <c r="S8" s="87" t="str">
        <f t="shared" si="0"/>
        <v>火</v>
      </c>
      <c r="T8" s="87" t="str">
        <f t="shared" si="0"/>
        <v>水</v>
      </c>
      <c r="U8" s="87" t="str">
        <f t="shared" si="0"/>
        <v>木</v>
      </c>
      <c r="V8" s="87" t="str">
        <f t="shared" si="0"/>
        <v>金</v>
      </c>
      <c r="W8" s="87" t="str">
        <f t="shared" si="0"/>
        <v>土</v>
      </c>
      <c r="X8" s="87" t="str">
        <f t="shared" si="0"/>
        <v>日</v>
      </c>
      <c r="Y8" s="87" t="str">
        <f t="shared" si="0"/>
        <v>月</v>
      </c>
      <c r="Z8" s="87" t="str">
        <f t="shared" si="0"/>
        <v>火</v>
      </c>
      <c r="AA8" s="87" t="str">
        <f t="shared" si="0"/>
        <v>水</v>
      </c>
      <c r="AB8" s="87" t="str">
        <f t="shared" si="0"/>
        <v>木</v>
      </c>
      <c r="AC8" s="87" t="str">
        <f t="shared" si="0"/>
        <v>金</v>
      </c>
      <c r="AD8" s="87" t="str">
        <f t="shared" si="0"/>
        <v>土</v>
      </c>
      <c r="AE8" s="87" t="str">
        <f t="shared" si="0"/>
        <v>日</v>
      </c>
      <c r="AF8" s="87" t="str">
        <f t="shared" si="0"/>
        <v>月</v>
      </c>
      <c r="AG8" s="87" t="str">
        <f t="shared" si="0"/>
        <v>火</v>
      </c>
      <c r="AH8" s="87" t="str">
        <f t="shared" si="0"/>
        <v>水</v>
      </c>
      <c r="AI8" s="87" t="str">
        <f t="shared" si="0"/>
        <v>木</v>
      </c>
      <c r="AJ8" s="87" t="str">
        <f t="shared" si="0"/>
        <v>金</v>
      </c>
      <c r="AK8" s="87" t="str">
        <f t="shared" si="0"/>
        <v>土</v>
      </c>
      <c r="AL8" s="87" t="str">
        <f t="shared" si="0"/>
        <v>日</v>
      </c>
      <c r="AM8" s="87" t="str">
        <f t="shared" si="0"/>
        <v>月</v>
      </c>
      <c r="AN8" s="88" t="str">
        <f t="shared" si="0"/>
        <v>-</v>
      </c>
      <c r="AO8" s="521"/>
      <c r="AP8" s="519"/>
      <c r="AQ8" s="524"/>
      <c r="AR8" s="527"/>
      <c r="AS8" s="577"/>
    </row>
    <row r="9" spans="1:49" ht="40" customHeight="1">
      <c r="A9" s="89">
        <f>ROW()-8</f>
        <v>1</v>
      </c>
      <c r="B9" s="137">
        <v>1234567890</v>
      </c>
      <c r="C9" s="91" t="s">
        <v>84</v>
      </c>
      <c r="D9" s="137" t="s">
        <v>81</v>
      </c>
      <c r="E9" s="92" t="s">
        <v>141</v>
      </c>
      <c r="F9" s="93">
        <v>42979</v>
      </c>
      <c r="G9" s="93">
        <v>42979</v>
      </c>
      <c r="H9" s="94">
        <v>22</v>
      </c>
      <c r="I9" s="95">
        <v>22</v>
      </c>
      <c r="J9" s="96">
        <v>1</v>
      </c>
      <c r="K9" s="97">
        <v>1</v>
      </c>
      <c r="L9" s="97">
        <v>1</v>
      </c>
      <c r="M9" s="97">
        <v>1</v>
      </c>
      <c r="N9" s="97"/>
      <c r="O9" s="97"/>
      <c r="P9" s="97">
        <v>1</v>
      </c>
      <c r="Q9" s="97">
        <v>1</v>
      </c>
      <c r="R9" s="97">
        <v>1</v>
      </c>
      <c r="S9" s="97">
        <v>1</v>
      </c>
      <c r="T9" s="97">
        <v>1</v>
      </c>
      <c r="U9" s="97"/>
      <c r="V9" s="97"/>
      <c r="W9" s="97">
        <v>1</v>
      </c>
      <c r="X9" s="97">
        <v>1</v>
      </c>
      <c r="Y9" s="97">
        <v>1</v>
      </c>
      <c r="Z9" s="97">
        <v>1</v>
      </c>
      <c r="AA9" s="97">
        <v>1</v>
      </c>
      <c r="AB9" s="97"/>
      <c r="AC9" s="97"/>
      <c r="AD9" s="97">
        <v>1</v>
      </c>
      <c r="AE9" s="97">
        <v>1</v>
      </c>
      <c r="AF9" s="97">
        <v>1</v>
      </c>
      <c r="AG9" s="97">
        <v>1</v>
      </c>
      <c r="AH9" s="97">
        <v>1</v>
      </c>
      <c r="AI9" s="97"/>
      <c r="AJ9" s="97"/>
      <c r="AK9" s="97">
        <v>1</v>
      </c>
      <c r="AL9" s="97">
        <v>1</v>
      </c>
      <c r="AM9" s="97">
        <v>1</v>
      </c>
      <c r="AN9" s="98"/>
      <c r="AO9" s="99">
        <f>SUM(J9:AN9)</f>
        <v>22</v>
      </c>
      <c r="AP9" s="99">
        <f t="shared" ref="AP9:AP31" si="1">SUM(H9:I9,AO9)</f>
        <v>66</v>
      </c>
      <c r="AQ9" s="100">
        <v>43687</v>
      </c>
      <c r="AR9" s="101">
        <v>43697</v>
      </c>
      <c r="AS9" s="101">
        <v>43709</v>
      </c>
    </row>
    <row r="10" spans="1:49" ht="40" customHeight="1">
      <c r="A10" s="102">
        <f t="shared" ref="A10:A28" si="2">ROW()-8</f>
        <v>2</v>
      </c>
      <c r="B10" s="138">
        <v>1234567891</v>
      </c>
      <c r="C10" s="92" t="s">
        <v>85</v>
      </c>
      <c r="D10" s="137" t="s">
        <v>82</v>
      </c>
      <c r="E10" s="92" t="s">
        <v>141</v>
      </c>
      <c r="F10" s="104">
        <v>43189</v>
      </c>
      <c r="G10" s="104">
        <v>43191</v>
      </c>
      <c r="H10" s="95">
        <v>22</v>
      </c>
      <c r="I10" s="95">
        <v>22</v>
      </c>
      <c r="J10" s="96">
        <v>1</v>
      </c>
      <c r="K10" s="97">
        <v>1</v>
      </c>
      <c r="L10" s="97">
        <v>1</v>
      </c>
      <c r="M10" s="97">
        <v>1</v>
      </c>
      <c r="N10" s="97"/>
      <c r="O10" s="97"/>
      <c r="P10" s="97">
        <v>1</v>
      </c>
      <c r="Q10" s="97">
        <v>1</v>
      </c>
      <c r="R10" s="97">
        <v>1</v>
      </c>
      <c r="S10" s="97">
        <v>1</v>
      </c>
      <c r="T10" s="97">
        <v>1</v>
      </c>
      <c r="U10" s="97"/>
      <c r="V10" s="97"/>
      <c r="W10" s="97">
        <v>1</v>
      </c>
      <c r="X10" s="97">
        <v>1</v>
      </c>
      <c r="Y10" s="97">
        <v>1</v>
      </c>
      <c r="Z10" s="97">
        <v>1</v>
      </c>
      <c r="AA10" s="97">
        <v>1</v>
      </c>
      <c r="AB10" s="97"/>
      <c r="AC10" s="97"/>
      <c r="AD10" s="97">
        <v>1</v>
      </c>
      <c r="AE10" s="97">
        <v>1</v>
      </c>
      <c r="AF10" s="97">
        <v>1</v>
      </c>
      <c r="AG10" s="97">
        <v>1</v>
      </c>
      <c r="AH10" s="97">
        <v>1</v>
      </c>
      <c r="AI10" s="97"/>
      <c r="AJ10" s="97"/>
      <c r="AK10" s="97">
        <v>1</v>
      </c>
      <c r="AL10" s="97">
        <v>1</v>
      </c>
      <c r="AM10" s="97">
        <v>1</v>
      </c>
      <c r="AN10" s="107"/>
      <c r="AO10" s="99">
        <f t="shared" ref="AO10:AO28" si="3">SUM(J10:AN10)</f>
        <v>22</v>
      </c>
      <c r="AP10" s="99">
        <f t="shared" si="1"/>
        <v>66</v>
      </c>
      <c r="AQ10" s="100">
        <v>43554</v>
      </c>
      <c r="AR10" s="101">
        <v>54513</v>
      </c>
      <c r="AS10" s="101">
        <v>43556</v>
      </c>
    </row>
    <row r="11" spans="1:49" ht="40" customHeight="1">
      <c r="A11" s="102">
        <f t="shared" si="2"/>
        <v>3</v>
      </c>
      <c r="B11" s="138">
        <v>1234567892</v>
      </c>
      <c r="C11" s="92" t="s">
        <v>85</v>
      </c>
      <c r="D11" s="137" t="s">
        <v>126</v>
      </c>
      <c r="E11" s="92" t="s">
        <v>141</v>
      </c>
      <c r="F11" s="104">
        <v>43190</v>
      </c>
      <c r="G11" s="104">
        <v>43191</v>
      </c>
      <c r="H11" s="95">
        <v>9</v>
      </c>
      <c r="I11" s="95">
        <v>8</v>
      </c>
      <c r="J11" s="105">
        <v>1</v>
      </c>
      <c r="K11" s="106"/>
      <c r="L11" s="106">
        <v>1</v>
      </c>
      <c r="M11" s="106"/>
      <c r="N11" s="106"/>
      <c r="O11" s="106"/>
      <c r="P11" s="106"/>
      <c r="Q11" s="106">
        <v>1</v>
      </c>
      <c r="R11" s="106"/>
      <c r="S11" s="106">
        <v>1</v>
      </c>
      <c r="T11" s="106"/>
      <c r="U11" s="106"/>
      <c r="V11" s="106"/>
      <c r="W11" s="106"/>
      <c r="X11" s="106">
        <v>1</v>
      </c>
      <c r="Y11" s="106"/>
      <c r="Z11" s="106">
        <v>1</v>
      </c>
      <c r="AA11" s="106"/>
      <c r="AB11" s="106"/>
      <c r="AC11" s="106"/>
      <c r="AD11" s="106"/>
      <c r="AE11" s="106">
        <v>1</v>
      </c>
      <c r="AF11" s="106"/>
      <c r="AG11" s="106">
        <v>1</v>
      </c>
      <c r="AH11" s="106"/>
      <c r="AI11" s="106"/>
      <c r="AJ11" s="106"/>
      <c r="AK11" s="106"/>
      <c r="AL11" s="106">
        <v>1</v>
      </c>
      <c r="AM11" s="106"/>
      <c r="AN11" s="107"/>
      <c r="AO11" s="99">
        <f t="shared" si="3"/>
        <v>9</v>
      </c>
      <c r="AP11" s="99">
        <f t="shared" si="1"/>
        <v>26</v>
      </c>
      <c r="AQ11" s="100">
        <v>43555</v>
      </c>
      <c r="AR11" s="101">
        <v>54513</v>
      </c>
      <c r="AS11" s="101">
        <v>43556</v>
      </c>
    </row>
    <row r="12" spans="1:49" ht="40" customHeight="1">
      <c r="A12" s="102">
        <f t="shared" si="2"/>
        <v>4</v>
      </c>
      <c r="B12" s="138">
        <v>1234567893</v>
      </c>
      <c r="C12" s="92" t="s">
        <v>129</v>
      </c>
      <c r="D12" s="137" t="s">
        <v>81</v>
      </c>
      <c r="E12" s="92" t="s">
        <v>141</v>
      </c>
      <c r="F12" s="104">
        <v>43189</v>
      </c>
      <c r="G12" s="104">
        <v>43191</v>
      </c>
      <c r="H12" s="95">
        <v>18</v>
      </c>
      <c r="I12" s="95">
        <v>18</v>
      </c>
      <c r="J12" s="105">
        <v>1</v>
      </c>
      <c r="K12" s="106">
        <v>1</v>
      </c>
      <c r="L12" s="106">
        <v>1</v>
      </c>
      <c r="M12" s="106"/>
      <c r="N12" s="106"/>
      <c r="O12" s="106"/>
      <c r="P12" s="106">
        <v>1</v>
      </c>
      <c r="Q12" s="106">
        <v>1</v>
      </c>
      <c r="R12" s="106">
        <v>1</v>
      </c>
      <c r="S12" s="106">
        <v>1</v>
      </c>
      <c r="T12" s="106"/>
      <c r="U12" s="106"/>
      <c r="V12" s="106"/>
      <c r="W12" s="106">
        <v>1</v>
      </c>
      <c r="X12" s="106">
        <v>1</v>
      </c>
      <c r="Y12" s="106">
        <v>1</v>
      </c>
      <c r="Z12" s="106">
        <v>1</v>
      </c>
      <c r="AA12" s="106"/>
      <c r="AB12" s="106"/>
      <c r="AC12" s="106"/>
      <c r="AD12" s="106">
        <v>1</v>
      </c>
      <c r="AE12" s="106">
        <v>1</v>
      </c>
      <c r="AF12" s="106">
        <v>1</v>
      </c>
      <c r="AG12" s="106">
        <v>1</v>
      </c>
      <c r="AH12" s="106"/>
      <c r="AI12" s="106"/>
      <c r="AJ12" s="106"/>
      <c r="AK12" s="106">
        <v>1</v>
      </c>
      <c r="AL12" s="106">
        <v>1</v>
      </c>
      <c r="AM12" s="106">
        <v>1</v>
      </c>
      <c r="AN12" s="107"/>
      <c r="AO12" s="99">
        <f t="shared" si="3"/>
        <v>18</v>
      </c>
      <c r="AP12" s="99">
        <f t="shared" si="1"/>
        <v>54</v>
      </c>
      <c r="AQ12" s="100">
        <v>43555</v>
      </c>
      <c r="AR12" s="101">
        <v>54513</v>
      </c>
      <c r="AS12" s="101">
        <v>43556</v>
      </c>
    </row>
    <row r="13" spans="1:49" ht="40" customHeight="1">
      <c r="A13" s="102">
        <f t="shared" si="2"/>
        <v>5</v>
      </c>
      <c r="B13" s="138"/>
      <c r="C13" s="92"/>
      <c r="D13" s="137"/>
      <c r="E13" s="92"/>
      <c r="F13" s="104"/>
      <c r="G13" s="104"/>
      <c r="H13" s="95"/>
      <c r="I13" s="95"/>
      <c r="J13" s="105"/>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7"/>
      <c r="AO13" s="99">
        <f t="shared" ref="AO13" si="4">SUM(J13:AN13)</f>
        <v>0</v>
      </c>
      <c r="AP13" s="99">
        <f t="shared" ref="AP13" si="5">SUM(H13:I13,AO13)</f>
        <v>0</v>
      </c>
      <c r="AQ13" s="100"/>
      <c r="AR13" s="101"/>
      <c r="AS13" s="101"/>
    </row>
    <row r="14" spans="1:49" ht="40" customHeight="1">
      <c r="A14" s="102">
        <f t="shared" si="2"/>
        <v>6</v>
      </c>
      <c r="B14" s="138"/>
      <c r="C14" s="92"/>
      <c r="D14" s="137"/>
      <c r="E14" s="92"/>
      <c r="F14" s="104"/>
      <c r="G14" s="104"/>
      <c r="H14" s="95"/>
      <c r="I14" s="95"/>
      <c r="J14" s="105"/>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7"/>
      <c r="AO14" s="99">
        <f t="shared" si="3"/>
        <v>0</v>
      </c>
      <c r="AP14" s="99">
        <f t="shared" si="1"/>
        <v>0</v>
      </c>
      <c r="AQ14" s="100"/>
      <c r="AR14" s="101"/>
      <c r="AS14" s="101"/>
    </row>
    <row r="15" spans="1:49" ht="40" customHeight="1">
      <c r="A15" s="102">
        <f t="shared" si="2"/>
        <v>7</v>
      </c>
      <c r="B15" s="138"/>
      <c r="C15" s="92"/>
      <c r="D15" s="137"/>
      <c r="E15" s="92"/>
      <c r="F15" s="93"/>
      <c r="G15" s="104"/>
      <c r="H15" s="95"/>
      <c r="I15" s="95"/>
      <c r="J15" s="105"/>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7"/>
      <c r="AO15" s="99">
        <f t="shared" si="3"/>
        <v>0</v>
      </c>
      <c r="AP15" s="99">
        <f t="shared" si="1"/>
        <v>0</v>
      </c>
      <c r="AQ15" s="100"/>
      <c r="AR15" s="101"/>
      <c r="AS15" s="101"/>
    </row>
    <row r="16" spans="1:49" ht="40" customHeight="1">
      <c r="A16" s="102">
        <f t="shared" si="2"/>
        <v>8</v>
      </c>
      <c r="B16" s="138"/>
      <c r="C16" s="108"/>
      <c r="D16" s="138"/>
      <c r="E16" s="108"/>
      <c r="F16" s="104"/>
      <c r="G16" s="104"/>
      <c r="H16" s="95"/>
      <c r="I16" s="95"/>
      <c r="J16" s="105"/>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7"/>
      <c r="AO16" s="99">
        <f t="shared" si="3"/>
        <v>0</v>
      </c>
      <c r="AP16" s="99">
        <f t="shared" si="1"/>
        <v>0</v>
      </c>
      <c r="AQ16" s="100"/>
      <c r="AR16" s="101"/>
      <c r="AS16" s="101"/>
    </row>
    <row r="17" spans="1:45" ht="40" customHeight="1">
      <c r="A17" s="102">
        <f t="shared" si="2"/>
        <v>9</v>
      </c>
      <c r="B17" s="138"/>
      <c r="C17" s="108"/>
      <c r="D17" s="138"/>
      <c r="E17" s="108"/>
      <c r="F17" s="104"/>
      <c r="G17" s="104"/>
      <c r="H17" s="95"/>
      <c r="I17" s="95"/>
      <c r="J17" s="105"/>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7"/>
      <c r="AO17" s="99">
        <f t="shared" si="3"/>
        <v>0</v>
      </c>
      <c r="AP17" s="99">
        <f t="shared" si="1"/>
        <v>0</v>
      </c>
      <c r="AQ17" s="100"/>
      <c r="AR17" s="101"/>
      <c r="AS17" s="101"/>
    </row>
    <row r="18" spans="1:45" ht="40" customHeight="1">
      <c r="A18" s="102">
        <f t="shared" si="2"/>
        <v>10</v>
      </c>
      <c r="B18" s="138"/>
      <c r="C18" s="108"/>
      <c r="D18" s="138"/>
      <c r="E18" s="108"/>
      <c r="F18" s="104"/>
      <c r="G18" s="104"/>
      <c r="H18" s="95"/>
      <c r="I18" s="95"/>
      <c r="J18" s="105"/>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7"/>
      <c r="AO18" s="99">
        <f t="shared" si="3"/>
        <v>0</v>
      </c>
      <c r="AP18" s="99">
        <f t="shared" si="1"/>
        <v>0</v>
      </c>
      <c r="AQ18" s="100"/>
      <c r="AR18" s="101"/>
      <c r="AS18" s="101"/>
    </row>
    <row r="19" spans="1:45" ht="40" customHeight="1">
      <c r="A19" s="102">
        <f t="shared" si="2"/>
        <v>11</v>
      </c>
      <c r="B19" s="138"/>
      <c r="C19" s="108"/>
      <c r="D19" s="138"/>
      <c r="E19" s="108"/>
      <c r="F19" s="104"/>
      <c r="G19" s="104"/>
      <c r="H19" s="95"/>
      <c r="I19" s="95"/>
      <c r="J19" s="109"/>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7"/>
      <c r="AO19" s="99">
        <f t="shared" si="3"/>
        <v>0</v>
      </c>
      <c r="AP19" s="99">
        <f t="shared" si="1"/>
        <v>0</v>
      </c>
      <c r="AQ19" s="100"/>
      <c r="AR19" s="101"/>
      <c r="AS19" s="101"/>
    </row>
    <row r="20" spans="1:45" ht="40" customHeight="1">
      <c r="A20" s="102">
        <f t="shared" si="2"/>
        <v>12</v>
      </c>
      <c r="B20" s="138"/>
      <c r="C20" s="108"/>
      <c r="D20" s="138"/>
      <c r="E20" s="108"/>
      <c r="F20" s="104"/>
      <c r="G20" s="104"/>
      <c r="H20" s="95"/>
      <c r="I20" s="95"/>
      <c r="J20" s="109"/>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7"/>
      <c r="AO20" s="99">
        <f t="shared" si="3"/>
        <v>0</v>
      </c>
      <c r="AP20" s="99">
        <f t="shared" si="1"/>
        <v>0</v>
      </c>
      <c r="AQ20" s="100"/>
      <c r="AR20" s="101"/>
      <c r="AS20" s="101"/>
    </row>
    <row r="21" spans="1:45" ht="40" customHeight="1">
      <c r="A21" s="102">
        <f t="shared" si="2"/>
        <v>13</v>
      </c>
      <c r="B21" s="138"/>
      <c r="C21" s="108"/>
      <c r="D21" s="138"/>
      <c r="E21" s="108"/>
      <c r="F21" s="104"/>
      <c r="G21" s="104"/>
      <c r="H21" s="95"/>
      <c r="I21" s="95"/>
      <c r="J21" s="109"/>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7"/>
      <c r="AO21" s="99">
        <f t="shared" si="3"/>
        <v>0</v>
      </c>
      <c r="AP21" s="99">
        <f t="shared" si="1"/>
        <v>0</v>
      </c>
      <c r="AQ21" s="100"/>
      <c r="AR21" s="101"/>
      <c r="AS21" s="101"/>
    </row>
    <row r="22" spans="1:45" ht="40" customHeight="1">
      <c r="A22" s="102">
        <f t="shared" si="2"/>
        <v>14</v>
      </c>
      <c r="B22" s="138"/>
      <c r="C22" s="108"/>
      <c r="D22" s="138"/>
      <c r="E22" s="108"/>
      <c r="F22" s="104"/>
      <c r="G22" s="104"/>
      <c r="H22" s="95"/>
      <c r="I22" s="95"/>
      <c r="J22" s="105"/>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7"/>
      <c r="AO22" s="99">
        <f t="shared" si="3"/>
        <v>0</v>
      </c>
      <c r="AP22" s="99">
        <f t="shared" si="1"/>
        <v>0</v>
      </c>
      <c r="AQ22" s="100"/>
      <c r="AR22" s="101"/>
      <c r="AS22" s="101"/>
    </row>
    <row r="23" spans="1:45" ht="40" customHeight="1">
      <c r="A23" s="102">
        <f t="shared" si="2"/>
        <v>15</v>
      </c>
      <c r="B23" s="138"/>
      <c r="C23" s="108"/>
      <c r="D23" s="138"/>
      <c r="E23" s="108"/>
      <c r="F23" s="104"/>
      <c r="G23" s="104"/>
      <c r="H23" s="95"/>
      <c r="I23" s="95"/>
      <c r="J23" s="105"/>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7"/>
      <c r="AO23" s="99">
        <f t="shared" si="3"/>
        <v>0</v>
      </c>
      <c r="AP23" s="99">
        <f t="shared" si="1"/>
        <v>0</v>
      </c>
      <c r="AQ23" s="100"/>
      <c r="AR23" s="101"/>
      <c r="AS23" s="101"/>
    </row>
    <row r="24" spans="1:45" ht="40" customHeight="1">
      <c r="A24" s="102">
        <f t="shared" si="2"/>
        <v>16</v>
      </c>
      <c r="B24" s="138"/>
      <c r="C24" s="108"/>
      <c r="D24" s="138"/>
      <c r="E24" s="108"/>
      <c r="F24" s="104"/>
      <c r="G24" s="104"/>
      <c r="H24" s="95"/>
      <c r="I24" s="95"/>
      <c r="J24" s="105"/>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7"/>
      <c r="AO24" s="99">
        <f t="shared" si="3"/>
        <v>0</v>
      </c>
      <c r="AP24" s="99">
        <f t="shared" si="1"/>
        <v>0</v>
      </c>
      <c r="AQ24" s="100"/>
      <c r="AR24" s="101"/>
      <c r="AS24" s="101"/>
    </row>
    <row r="25" spans="1:45" ht="40" customHeight="1">
      <c r="A25" s="102">
        <f t="shared" si="2"/>
        <v>17</v>
      </c>
      <c r="B25" s="138"/>
      <c r="C25" s="108"/>
      <c r="D25" s="138"/>
      <c r="E25" s="108"/>
      <c r="F25" s="104"/>
      <c r="G25" s="104"/>
      <c r="H25" s="95"/>
      <c r="I25" s="95"/>
      <c r="J25" s="105"/>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7"/>
      <c r="AO25" s="99">
        <f t="shared" si="3"/>
        <v>0</v>
      </c>
      <c r="AP25" s="99">
        <f t="shared" si="1"/>
        <v>0</v>
      </c>
      <c r="AQ25" s="100"/>
      <c r="AR25" s="101"/>
      <c r="AS25" s="101"/>
    </row>
    <row r="26" spans="1:45" ht="40" customHeight="1">
      <c r="A26" s="102">
        <f t="shared" si="2"/>
        <v>18</v>
      </c>
      <c r="B26" s="138"/>
      <c r="C26" s="108"/>
      <c r="D26" s="138"/>
      <c r="E26" s="108"/>
      <c r="F26" s="104"/>
      <c r="G26" s="104"/>
      <c r="H26" s="95"/>
      <c r="I26" s="95"/>
      <c r="J26" s="105"/>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7"/>
      <c r="AO26" s="99">
        <f t="shared" si="3"/>
        <v>0</v>
      </c>
      <c r="AP26" s="99">
        <f t="shared" si="1"/>
        <v>0</v>
      </c>
      <c r="AQ26" s="100"/>
      <c r="AR26" s="101"/>
      <c r="AS26" s="101"/>
    </row>
    <row r="27" spans="1:45" ht="40" customHeight="1">
      <c r="A27" s="102">
        <f t="shared" si="2"/>
        <v>19</v>
      </c>
      <c r="B27" s="138"/>
      <c r="C27" s="108"/>
      <c r="D27" s="138"/>
      <c r="E27" s="108"/>
      <c r="F27" s="104"/>
      <c r="G27" s="104"/>
      <c r="H27" s="95"/>
      <c r="I27" s="95"/>
      <c r="J27" s="109"/>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7"/>
      <c r="AO27" s="99">
        <f t="shared" si="3"/>
        <v>0</v>
      </c>
      <c r="AP27" s="99">
        <f t="shared" si="1"/>
        <v>0</v>
      </c>
      <c r="AQ27" s="100"/>
      <c r="AR27" s="101"/>
      <c r="AS27" s="101"/>
    </row>
    <row r="28" spans="1:45" ht="40" customHeight="1" thickBot="1">
      <c r="A28" s="102">
        <f t="shared" si="2"/>
        <v>20</v>
      </c>
      <c r="B28" s="138"/>
      <c r="C28" s="108"/>
      <c r="D28" s="138"/>
      <c r="E28" s="108"/>
      <c r="F28" s="104"/>
      <c r="G28" s="104"/>
      <c r="H28" s="95"/>
      <c r="I28" s="95"/>
      <c r="J28" s="105"/>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7"/>
      <c r="AO28" s="99">
        <f t="shared" si="3"/>
        <v>0</v>
      </c>
      <c r="AP28" s="99">
        <f t="shared" si="1"/>
        <v>0</v>
      </c>
      <c r="AQ28" s="100"/>
      <c r="AR28" s="101"/>
      <c r="AS28" s="101"/>
    </row>
    <row r="29" spans="1:45" ht="40" customHeight="1" thickBot="1">
      <c r="A29" s="114"/>
      <c r="B29" s="559" t="s">
        <v>71</v>
      </c>
      <c r="C29" s="560"/>
      <c r="D29" s="560"/>
      <c r="E29" s="560"/>
      <c r="F29" s="560"/>
      <c r="G29" s="561"/>
      <c r="H29" s="241">
        <f>SUM(H9:H28)</f>
        <v>71</v>
      </c>
      <c r="I29" s="241">
        <f>SUM(I9:I28)</f>
        <v>70</v>
      </c>
      <c r="J29" s="242">
        <f t="shared" ref="J29:AO29" si="6">SUM(J9:J28)</f>
        <v>4</v>
      </c>
      <c r="K29" s="243">
        <f t="shared" si="6"/>
        <v>3</v>
      </c>
      <c r="L29" s="243">
        <f t="shared" si="6"/>
        <v>4</v>
      </c>
      <c r="M29" s="243">
        <f t="shared" si="6"/>
        <v>2</v>
      </c>
      <c r="N29" s="243">
        <f t="shared" si="6"/>
        <v>0</v>
      </c>
      <c r="O29" s="243">
        <f t="shared" si="6"/>
        <v>0</v>
      </c>
      <c r="P29" s="243">
        <f t="shared" si="6"/>
        <v>3</v>
      </c>
      <c r="Q29" s="243">
        <f t="shared" si="6"/>
        <v>4</v>
      </c>
      <c r="R29" s="243">
        <f t="shared" si="6"/>
        <v>3</v>
      </c>
      <c r="S29" s="243">
        <f t="shared" si="6"/>
        <v>4</v>
      </c>
      <c r="T29" s="243">
        <f t="shared" si="6"/>
        <v>2</v>
      </c>
      <c r="U29" s="243">
        <f t="shared" si="6"/>
        <v>0</v>
      </c>
      <c r="V29" s="243">
        <f t="shared" si="6"/>
        <v>0</v>
      </c>
      <c r="W29" s="243">
        <f t="shared" si="6"/>
        <v>3</v>
      </c>
      <c r="X29" s="243">
        <f t="shared" si="6"/>
        <v>4</v>
      </c>
      <c r="Y29" s="243">
        <f t="shared" si="6"/>
        <v>3</v>
      </c>
      <c r="Z29" s="243">
        <f t="shared" si="6"/>
        <v>4</v>
      </c>
      <c r="AA29" s="243">
        <f t="shared" si="6"/>
        <v>2</v>
      </c>
      <c r="AB29" s="243">
        <f t="shared" si="6"/>
        <v>0</v>
      </c>
      <c r="AC29" s="243">
        <f t="shared" si="6"/>
        <v>0</v>
      </c>
      <c r="AD29" s="243">
        <f t="shared" si="6"/>
        <v>3</v>
      </c>
      <c r="AE29" s="243">
        <f t="shared" si="6"/>
        <v>4</v>
      </c>
      <c r="AF29" s="243">
        <f t="shared" si="6"/>
        <v>3</v>
      </c>
      <c r="AG29" s="243">
        <f t="shared" si="6"/>
        <v>4</v>
      </c>
      <c r="AH29" s="243">
        <f t="shared" si="6"/>
        <v>2</v>
      </c>
      <c r="AI29" s="243">
        <f t="shared" si="6"/>
        <v>0</v>
      </c>
      <c r="AJ29" s="243">
        <f t="shared" si="6"/>
        <v>0</v>
      </c>
      <c r="AK29" s="243">
        <f t="shared" si="6"/>
        <v>3</v>
      </c>
      <c r="AL29" s="243">
        <f t="shared" si="6"/>
        <v>4</v>
      </c>
      <c r="AM29" s="243">
        <f t="shared" si="6"/>
        <v>3</v>
      </c>
      <c r="AN29" s="244">
        <f t="shared" si="6"/>
        <v>0</v>
      </c>
      <c r="AO29" s="245">
        <f t="shared" si="6"/>
        <v>71</v>
      </c>
      <c r="AP29" s="139">
        <f t="shared" si="1"/>
        <v>212</v>
      </c>
      <c r="AQ29" s="504"/>
      <c r="AR29" s="504"/>
      <c r="AS29" s="504"/>
    </row>
    <row r="30" spans="1:45" ht="40" customHeight="1" thickBot="1">
      <c r="A30" s="246"/>
      <c r="B30" s="507" t="s">
        <v>301</v>
      </c>
      <c r="C30" s="508"/>
      <c r="D30" s="509"/>
      <c r="E30" s="509"/>
      <c r="F30" s="509"/>
      <c r="G30" s="562"/>
      <c r="H30" s="247">
        <v>22</v>
      </c>
      <c r="I30" s="248">
        <v>22</v>
      </c>
      <c r="J30" s="249"/>
      <c r="K30" s="250">
        <v>1</v>
      </c>
      <c r="L30" s="250">
        <v>1</v>
      </c>
      <c r="M30" s="250">
        <v>1</v>
      </c>
      <c r="N30" s="250">
        <v>1</v>
      </c>
      <c r="O30" s="250">
        <v>1</v>
      </c>
      <c r="P30" s="250"/>
      <c r="Q30" s="250"/>
      <c r="R30" s="250">
        <v>1</v>
      </c>
      <c r="S30" s="250">
        <v>1</v>
      </c>
      <c r="T30" s="250">
        <v>1</v>
      </c>
      <c r="U30" s="250">
        <v>1</v>
      </c>
      <c r="V30" s="250">
        <v>1</v>
      </c>
      <c r="W30" s="250">
        <v>1</v>
      </c>
      <c r="X30" s="250"/>
      <c r="Y30" s="250"/>
      <c r="Z30" s="250">
        <v>1</v>
      </c>
      <c r="AA30" s="250">
        <v>1</v>
      </c>
      <c r="AB30" s="250">
        <v>1</v>
      </c>
      <c r="AC30" s="250">
        <v>1</v>
      </c>
      <c r="AD30" s="250">
        <v>1</v>
      </c>
      <c r="AE30" s="250"/>
      <c r="AF30" s="250"/>
      <c r="AG30" s="250">
        <v>1</v>
      </c>
      <c r="AH30" s="250">
        <v>1</v>
      </c>
      <c r="AI30" s="250">
        <v>1</v>
      </c>
      <c r="AJ30" s="250">
        <v>1</v>
      </c>
      <c r="AK30" s="250"/>
      <c r="AL30" s="250"/>
      <c r="AM30" s="250"/>
      <c r="AN30" s="251"/>
      <c r="AO30" s="140">
        <f>SUM(J30:AN30)</f>
        <v>20</v>
      </c>
      <c r="AP30" s="252">
        <f t="shared" si="1"/>
        <v>64</v>
      </c>
      <c r="AQ30" s="505"/>
      <c r="AR30" s="505"/>
      <c r="AS30" s="505"/>
    </row>
    <row r="31" spans="1:45" ht="40" customHeight="1" thickBot="1">
      <c r="A31" s="114"/>
      <c r="B31" s="510" t="s">
        <v>72</v>
      </c>
      <c r="C31" s="509"/>
      <c r="D31" s="509"/>
      <c r="E31" s="509"/>
      <c r="F31" s="509"/>
      <c r="G31" s="562"/>
      <c r="H31" s="141">
        <v>220</v>
      </c>
      <c r="I31" s="142">
        <v>220</v>
      </c>
      <c r="J31" s="143"/>
      <c r="K31" s="144">
        <v>10</v>
      </c>
      <c r="L31" s="144">
        <v>10</v>
      </c>
      <c r="M31" s="144">
        <v>10</v>
      </c>
      <c r="N31" s="144">
        <v>10</v>
      </c>
      <c r="O31" s="144">
        <v>10</v>
      </c>
      <c r="P31" s="144"/>
      <c r="Q31" s="144"/>
      <c r="R31" s="144">
        <v>10</v>
      </c>
      <c r="S31" s="144">
        <v>10</v>
      </c>
      <c r="T31" s="144">
        <v>10</v>
      </c>
      <c r="U31" s="144">
        <v>10</v>
      </c>
      <c r="V31" s="144">
        <v>10</v>
      </c>
      <c r="W31" s="144">
        <v>10</v>
      </c>
      <c r="X31" s="144"/>
      <c r="Y31" s="144"/>
      <c r="Z31" s="144">
        <v>10</v>
      </c>
      <c r="AA31" s="144">
        <v>10</v>
      </c>
      <c r="AB31" s="144">
        <v>10</v>
      </c>
      <c r="AC31" s="144">
        <v>10</v>
      </c>
      <c r="AD31" s="144">
        <v>10</v>
      </c>
      <c r="AE31" s="144"/>
      <c r="AF31" s="144"/>
      <c r="AG31" s="144">
        <v>10</v>
      </c>
      <c r="AH31" s="144">
        <v>10</v>
      </c>
      <c r="AI31" s="144">
        <v>10</v>
      </c>
      <c r="AJ31" s="144">
        <v>10</v>
      </c>
      <c r="AK31" s="144"/>
      <c r="AL31" s="144"/>
      <c r="AM31" s="144"/>
      <c r="AN31" s="145"/>
      <c r="AO31" s="140">
        <f>SUM(J31:AN31)</f>
        <v>200</v>
      </c>
      <c r="AP31" s="139">
        <f t="shared" si="1"/>
        <v>640</v>
      </c>
      <c r="AQ31" s="506"/>
      <c r="AR31" s="506"/>
      <c r="AS31" s="506"/>
    </row>
    <row r="32" spans="1:45" ht="45.75" customHeight="1" thickBot="1">
      <c r="A32" s="119"/>
      <c r="B32" s="120"/>
      <c r="C32" s="120"/>
      <c r="D32" s="120"/>
      <c r="E32" s="120"/>
      <c r="F32" s="120"/>
      <c r="G32" s="120"/>
      <c r="H32" s="120"/>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2"/>
      <c r="AP32" s="123">
        <f>IF(SUM(AP29)*AP31=0,"-",SUM(AP29)/AP31)</f>
        <v>0.33124999999999999</v>
      </c>
      <c r="AQ32" s="563" t="str">
        <f>IF(AP32="-","",IF(AP32&gt;1.25,"定員超過減算対象の可能性あり",""))</f>
        <v/>
      </c>
      <c r="AR32" s="564"/>
      <c r="AS32" s="565"/>
    </row>
    <row r="33" spans="2:64" ht="6" customHeight="1">
      <c r="B33" s="124"/>
      <c r="C33" s="124"/>
      <c r="D33" s="124"/>
      <c r="E33" s="124"/>
      <c r="F33" s="124"/>
      <c r="G33" s="124"/>
      <c r="H33" s="124"/>
      <c r="I33" s="124"/>
      <c r="J33" s="124"/>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row>
    <row r="34" spans="2:64" ht="23.5" customHeight="1">
      <c r="C34" s="146" t="s">
        <v>73</v>
      </c>
      <c r="D34" s="126"/>
      <c r="I34" s="126"/>
      <c r="J34" s="126"/>
      <c r="K34" s="127"/>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8"/>
      <c r="BA34" s="128"/>
      <c r="BB34" s="128"/>
      <c r="BC34" s="128"/>
      <c r="BD34" s="128"/>
      <c r="BE34" s="128"/>
      <c r="BF34" s="128"/>
      <c r="BG34" s="128"/>
      <c r="BH34" s="128"/>
      <c r="BI34" s="128"/>
      <c r="BJ34" s="128"/>
      <c r="BK34" s="128"/>
      <c r="BL34" s="128"/>
    </row>
    <row r="35" spans="2:64" s="129" customFormat="1" ht="72.75" customHeight="1">
      <c r="C35" s="130" t="s">
        <v>74</v>
      </c>
      <c r="D35" s="534" t="str">
        <f>"別途指定する障害福祉サービス事業所を【"&amp;TEXT(H6,"gggee年mm月")&amp;"～"&amp;TEXT(J6,"gggee年mm月")&amp;"】に利用した者について、サービス種別、利用開始日、月別の利用日数を記載してください。また、当該利用者に対して平成31年度(令和元年度)及び令和２年度に提供した直近３回の「（１）モニタリング実施日」、「（２）個別支援計画に利用者（保護者）が同意した日」及び「（３）計画開始日」を記載してください。（列・行が不足した場合は、適宜追加してください。）"</f>
        <v>別途指定する障害福祉サービス事業所を【令和06年07月～令和06年09月】に利用した者について、サービス種別、利用開始日、月別の利用日数を記載してください。また、当該利用者に対して平成31年度(令和元年度)及び令和２年度に提供した直近３回の「（１）モニタリング実施日」、「（２）個別支援計画に利用者（保護者）が同意した日」及び「（３）計画開始日」を記載してください。（列・行が不足した場合は、適宜追加してください。）</v>
      </c>
      <c r="E35" s="534"/>
      <c r="F35" s="534"/>
      <c r="G35" s="534"/>
      <c r="H35" s="534"/>
      <c r="I35" s="534"/>
      <c r="J35" s="534"/>
      <c r="K35" s="534"/>
      <c r="L35" s="534"/>
      <c r="M35" s="534"/>
      <c r="N35" s="534"/>
      <c r="O35" s="534"/>
      <c r="P35" s="534"/>
      <c r="Q35" s="534"/>
      <c r="R35" s="534"/>
      <c r="S35" s="534"/>
      <c r="T35" s="534"/>
      <c r="U35" s="534"/>
      <c r="V35" s="534"/>
      <c r="W35" s="534"/>
      <c r="X35" s="534"/>
      <c r="Y35" s="534"/>
      <c r="Z35" s="534"/>
      <c r="AA35" s="534"/>
      <c r="AB35" s="534"/>
      <c r="AC35" s="534"/>
      <c r="AD35" s="534"/>
      <c r="AE35" s="534"/>
      <c r="AF35" s="534"/>
      <c r="AG35" s="534"/>
      <c r="AH35" s="534"/>
      <c r="AI35" s="534"/>
      <c r="AJ35" s="534"/>
      <c r="AK35" s="534"/>
      <c r="AL35" s="534"/>
      <c r="AM35" s="534"/>
      <c r="AN35" s="534"/>
      <c r="AO35" s="534"/>
      <c r="AP35" s="534"/>
      <c r="AQ35" s="534"/>
      <c r="AR35" s="534"/>
      <c r="AS35" s="534"/>
      <c r="AT35" s="131"/>
      <c r="AU35" s="131"/>
      <c r="AV35" s="131"/>
      <c r="AW35" s="131"/>
      <c r="AX35" s="132"/>
      <c r="AY35" s="132"/>
      <c r="AZ35" s="132"/>
      <c r="BA35" s="132"/>
      <c r="BB35" s="132"/>
      <c r="BC35" s="132"/>
      <c r="BD35" s="132"/>
      <c r="BE35" s="132"/>
      <c r="BF35" s="132"/>
      <c r="BG35" s="132"/>
      <c r="BH35" s="132"/>
      <c r="BI35" s="132"/>
    </row>
    <row r="36" spans="2:64" s="129" customFormat="1" ht="25.15" customHeight="1">
      <c r="C36" s="133" t="s">
        <v>75</v>
      </c>
      <c r="D36" s="535" t="s">
        <v>76</v>
      </c>
      <c r="E36" s="535"/>
      <c r="F36" s="535"/>
      <c r="G36" s="535"/>
      <c r="H36" s="535"/>
      <c r="I36" s="535"/>
      <c r="J36" s="535"/>
      <c r="K36" s="535"/>
      <c r="L36" s="535"/>
      <c r="M36" s="535"/>
      <c r="N36" s="535"/>
      <c r="O36" s="535"/>
      <c r="P36" s="535"/>
      <c r="Q36" s="535"/>
      <c r="R36" s="535"/>
      <c r="S36" s="535"/>
      <c r="T36" s="535"/>
      <c r="U36" s="535"/>
      <c r="V36" s="535"/>
      <c r="W36" s="535"/>
      <c r="X36" s="535"/>
      <c r="Y36" s="535"/>
      <c r="Z36" s="535"/>
      <c r="AA36" s="535"/>
      <c r="AB36" s="535"/>
      <c r="AC36" s="535"/>
      <c r="AD36" s="535"/>
      <c r="AE36" s="535"/>
      <c r="AF36" s="535"/>
      <c r="AG36" s="535"/>
      <c r="AH36" s="535"/>
      <c r="AI36" s="535"/>
      <c r="AJ36" s="535"/>
      <c r="AK36" s="535"/>
      <c r="AL36" s="535"/>
      <c r="AM36" s="535"/>
      <c r="AN36" s="535"/>
      <c r="AO36" s="535"/>
      <c r="AP36" s="535"/>
      <c r="AQ36" s="535"/>
      <c r="AR36" s="535"/>
      <c r="AS36" s="535"/>
      <c r="AT36" s="134"/>
      <c r="AU36" s="134"/>
      <c r="AV36" s="132"/>
      <c r="AW36" s="132"/>
      <c r="AX36" s="132"/>
      <c r="AY36" s="132"/>
      <c r="AZ36" s="132"/>
      <c r="BA36" s="132"/>
      <c r="BB36" s="132"/>
      <c r="BC36" s="132"/>
      <c r="BD36" s="132"/>
      <c r="BE36" s="132"/>
      <c r="BF36" s="132"/>
      <c r="BG36" s="132"/>
      <c r="BH36" s="132"/>
      <c r="BI36" s="132"/>
    </row>
    <row r="37" spans="2:64" s="129" customFormat="1" ht="48" customHeight="1">
      <c r="C37" s="133" t="s">
        <v>77</v>
      </c>
      <c r="D37" s="535" t="s">
        <v>78</v>
      </c>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c r="AO37" s="535"/>
      <c r="AP37" s="535"/>
      <c r="AQ37" s="535"/>
      <c r="AR37" s="535"/>
      <c r="AS37" s="535"/>
      <c r="AT37" s="134"/>
      <c r="AU37" s="134"/>
      <c r="AV37" s="132"/>
      <c r="AW37" s="132"/>
      <c r="AX37" s="132"/>
      <c r="AY37" s="132"/>
      <c r="AZ37" s="132"/>
      <c r="BA37" s="132"/>
      <c r="BB37" s="132"/>
      <c r="BC37" s="132"/>
      <c r="BD37" s="132"/>
      <c r="BE37" s="132"/>
      <c r="BF37" s="132"/>
      <c r="BG37" s="132"/>
      <c r="BH37" s="132"/>
      <c r="BI37" s="132"/>
    </row>
    <row r="38" spans="2:64" s="129" customFormat="1" ht="25.15" customHeight="1">
      <c r="C38" s="133" t="s">
        <v>79</v>
      </c>
      <c r="D38" s="528" t="s">
        <v>128</v>
      </c>
      <c r="E38" s="528"/>
      <c r="F38" s="528"/>
      <c r="G38" s="528"/>
      <c r="H38" s="528"/>
      <c r="I38" s="528"/>
      <c r="J38" s="528"/>
      <c r="K38" s="528"/>
      <c r="L38" s="528"/>
      <c r="M38" s="528"/>
      <c r="N38" s="528"/>
      <c r="O38" s="528"/>
      <c r="P38" s="528"/>
      <c r="Q38" s="528"/>
      <c r="R38" s="528"/>
      <c r="S38" s="528"/>
      <c r="T38" s="528"/>
      <c r="U38" s="528"/>
      <c r="V38" s="528"/>
      <c r="W38" s="528"/>
      <c r="X38" s="528"/>
      <c r="Y38" s="528"/>
      <c r="Z38" s="528"/>
      <c r="AA38" s="528"/>
      <c r="AB38" s="528"/>
      <c r="AC38" s="528"/>
      <c r="AD38" s="528"/>
      <c r="AE38" s="528"/>
      <c r="AF38" s="528"/>
      <c r="AG38" s="528"/>
      <c r="AH38" s="528"/>
      <c r="AI38" s="528"/>
      <c r="AJ38" s="528"/>
      <c r="AK38" s="528"/>
      <c r="AL38" s="528"/>
      <c r="AM38" s="528"/>
      <c r="AN38" s="528"/>
      <c r="AO38" s="528"/>
      <c r="AP38" s="528"/>
      <c r="AQ38" s="528"/>
      <c r="AR38" s="528"/>
      <c r="AS38" s="528"/>
      <c r="AT38" s="134"/>
      <c r="AU38" s="134"/>
      <c r="AV38" s="132"/>
      <c r="AW38" s="132"/>
      <c r="AX38" s="132"/>
      <c r="AY38" s="132"/>
      <c r="AZ38" s="132"/>
      <c r="BA38" s="132"/>
      <c r="BB38" s="132"/>
      <c r="BC38" s="132"/>
      <c r="BD38" s="132"/>
      <c r="BE38" s="132"/>
      <c r="BF38" s="132"/>
      <c r="BG38" s="132"/>
      <c r="BH38" s="132"/>
      <c r="BI38" s="132"/>
    </row>
    <row r="39" spans="2:64" ht="12.65" customHeight="1">
      <c r="B39" s="128"/>
      <c r="C39" s="128"/>
      <c r="D39" s="128"/>
      <c r="E39" s="128"/>
      <c r="F39" s="128"/>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5"/>
      <c r="AJ39" s="135"/>
      <c r="AK39" s="135"/>
      <c r="AL39" s="135"/>
      <c r="AM39" s="135"/>
      <c r="AN39" s="135"/>
      <c r="AO39" s="135"/>
      <c r="AP39" s="135"/>
      <c r="AQ39" s="135"/>
      <c r="AR39" s="135"/>
      <c r="AS39" s="135"/>
      <c r="AT39" s="135"/>
      <c r="AU39" s="135"/>
      <c r="AV39" s="135"/>
      <c r="AW39" s="135"/>
      <c r="AX39" s="135"/>
      <c r="AY39" s="135"/>
      <c r="AZ39" s="135"/>
      <c r="BA39" s="135"/>
      <c r="BB39" s="135"/>
      <c r="BC39" s="135"/>
      <c r="BD39" s="135"/>
      <c r="BE39" s="135"/>
      <c r="BF39" s="135"/>
      <c r="BG39" s="135"/>
      <c r="BH39" s="135"/>
      <c r="BI39" s="135"/>
    </row>
    <row r="40" spans="2:64" ht="16.5">
      <c r="B40" s="128"/>
      <c r="C40" s="128"/>
      <c r="D40" s="128"/>
      <c r="E40" s="128"/>
      <c r="F40" s="128"/>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35"/>
      <c r="AM40" s="135"/>
      <c r="AN40" s="135"/>
      <c r="AO40" s="135"/>
      <c r="AP40" s="135"/>
      <c r="AQ40" s="135"/>
      <c r="AR40" s="135"/>
      <c r="AS40" s="135"/>
      <c r="AT40" s="135"/>
      <c r="AU40" s="135"/>
      <c r="AV40" s="135"/>
      <c r="AW40" s="135"/>
      <c r="AX40" s="135"/>
      <c r="AY40" s="135"/>
      <c r="AZ40" s="135"/>
      <c r="BA40" s="135"/>
      <c r="BB40" s="135"/>
      <c r="BC40" s="135"/>
      <c r="BD40" s="135"/>
      <c r="BE40" s="135"/>
      <c r="BF40" s="135"/>
      <c r="BG40" s="135"/>
      <c r="BH40" s="135"/>
      <c r="BI40" s="135"/>
    </row>
  </sheetData>
  <sheetProtection password="CC09" sheet="1" objects="1" scenarios="1"/>
  <mergeCells count="33">
    <mergeCell ref="AJ2:AN3"/>
    <mergeCell ref="AO2:AP3"/>
    <mergeCell ref="AQ2:AS3"/>
    <mergeCell ref="AQ5:AQ8"/>
    <mergeCell ref="AR5:AR8"/>
    <mergeCell ref="AS5:AS8"/>
    <mergeCell ref="AQ32:AS32"/>
    <mergeCell ref="D35:AS35"/>
    <mergeCell ref="D36:AS36"/>
    <mergeCell ref="D37:AS37"/>
    <mergeCell ref="D38:AS38"/>
    <mergeCell ref="B29:G29"/>
    <mergeCell ref="AQ29:AQ31"/>
    <mergeCell ref="AR29:AR31"/>
    <mergeCell ref="AS29:AS31"/>
    <mergeCell ref="B30:G30"/>
    <mergeCell ref="B31:G31"/>
    <mergeCell ref="G5:G8"/>
    <mergeCell ref="H5:AP5"/>
    <mergeCell ref="D3:E3"/>
    <mergeCell ref="F5:F8"/>
    <mergeCell ref="A1:E1"/>
    <mergeCell ref="A5:A8"/>
    <mergeCell ref="B5:B8"/>
    <mergeCell ref="C5:C8"/>
    <mergeCell ref="D5:D8"/>
    <mergeCell ref="E5:E8"/>
    <mergeCell ref="H6:H8"/>
    <mergeCell ref="I6:I8"/>
    <mergeCell ref="J6:AO6"/>
    <mergeCell ref="AP6:AP8"/>
    <mergeCell ref="AO7:AO8"/>
    <mergeCell ref="AG2:AI3"/>
  </mergeCells>
  <phoneticPr fontId="6"/>
  <dataValidations count="2">
    <dataValidation type="list" allowBlank="1" showInputMessage="1" showErrorMessage="1" sqref="C9:C28">
      <formula1>",区分１,区分２,区分３,区分４,区分５,区分６"</formula1>
    </dataValidation>
    <dataValidation type="list" allowBlank="1" showInputMessage="1" showErrorMessage="1" sqref="E9:E28">
      <formula1>"生活介護"</formula1>
    </dataValidation>
  </dataValidations>
  <printOptions horizontalCentered="1"/>
  <pageMargins left="0.19685039370078741" right="0.19685039370078741" top="0.78740157480314965" bottom="0.19685039370078741" header="0.31496062992125984" footer="0.11811023622047245"/>
  <pageSetup paperSize="9" scale="55" fitToHeight="0" orientation="landscape" r:id="rId1"/>
  <headerFooter>
    <oddHeader>&amp;L【機密性２情報】</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Z51"/>
  <sheetViews>
    <sheetView view="pageBreakPreview" zoomScale="85" zoomScaleNormal="115" zoomScaleSheetLayoutView="85" workbookViewId="0"/>
  </sheetViews>
  <sheetFormatPr defaultRowHeight="13"/>
  <cols>
    <col min="1" max="1" width="4.08984375" style="265" customWidth="1"/>
    <col min="2" max="2" width="18.26953125" style="267" customWidth="1"/>
    <col min="3" max="3" width="8" style="267" customWidth="1"/>
    <col min="4" max="15" width="6.6328125" style="265" customWidth="1"/>
    <col min="16" max="16" width="7.6328125" style="288" customWidth="1"/>
    <col min="17" max="17" width="10.08984375" style="288" bestFit="1" customWidth="1"/>
    <col min="18" max="18" width="5.90625" style="288" bestFit="1" customWidth="1"/>
    <col min="19" max="19" width="10" style="288" customWidth="1"/>
    <col min="20" max="20" width="12.26953125" style="265" customWidth="1"/>
    <col min="21" max="22" width="9" style="265"/>
    <col min="23" max="23" width="11.7265625" style="265" customWidth="1"/>
    <col min="24" max="259" width="9" style="265"/>
    <col min="260" max="260" width="6.6328125" style="265" customWidth="1"/>
    <col min="261" max="261" width="5.6328125" style="265" customWidth="1"/>
    <col min="262" max="262" width="12.26953125" style="265" customWidth="1"/>
    <col min="263" max="274" width="6.6328125" style="265" customWidth="1"/>
    <col min="275" max="275" width="7.6328125" style="265" customWidth="1"/>
    <col min="276" max="515" width="9" style="265"/>
    <col min="516" max="516" width="6.6328125" style="265" customWidth="1"/>
    <col min="517" max="517" width="5.6328125" style="265" customWidth="1"/>
    <col min="518" max="518" width="12.26953125" style="265" customWidth="1"/>
    <col min="519" max="530" width="6.6328125" style="265" customWidth="1"/>
    <col min="531" max="531" width="7.6328125" style="265" customWidth="1"/>
    <col min="532" max="771" width="9" style="265"/>
    <col min="772" max="772" width="6.6328125" style="265" customWidth="1"/>
    <col min="773" max="773" width="5.6328125" style="265" customWidth="1"/>
    <col min="774" max="774" width="12.26953125" style="265" customWidth="1"/>
    <col min="775" max="786" width="6.6328125" style="265" customWidth="1"/>
    <col min="787" max="787" width="7.6328125" style="265" customWidth="1"/>
    <col min="788" max="1027" width="9" style="265"/>
    <col min="1028" max="1028" width="6.6328125" style="265" customWidth="1"/>
    <col min="1029" max="1029" width="5.6328125" style="265" customWidth="1"/>
    <col min="1030" max="1030" width="12.26953125" style="265" customWidth="1"/>
    <col min="1031" max="1042" width="6.6328125" style="265" customWidth="1"/>
    <col min="1043" max="1043" width="7.6328125" style="265" customWidth="1"/>
    <col min="1044" max="1283" width="9" style="265"/>
    <col min="1284" max="1284" width="6.6328125" style="265" customWidth="1"/>
    <col min="1285" max="1285" width="5.6328125" style="265" customWidth="1"/>
    <col min="1286" max="1286" width="12.26953125" style="265" customWidth="1"/>
    <col min="1287" max="1298" width="6.6328125" style="265" customWidth="1"/>
    <col min="1299" max="1299" width="7.6328125" style="265" customWidth="1"/>
    <col min="1300" max="1539" width="9" style="265"/>
    <col min="1540" max="1540" width="6.6328125" style="265" customWidth="1"/>
    <col min="1541" max="1541" width="5.6328125" style="265" customWidth="1"/>
    <col min="1542" max="1542" width="12.26953125" style="265" customWidth="1"/>
    <col min="1543" max="1554" width="6.6328125" style="265" customWidth="1"/>
    <col min="1555" max="1555" width="7.6328125" style="265" customWidth="1"/>
    <col min="1556" max="1795" width="9" style="265"/>
    <col min="1796" max="1796" width="6.6328125" style="265" customWidth="1"/>
    <col min="1797" max="1797" width="5.6328125" style="265" customWidth="1"/>
    <col min="1798" max="1798" width="12.26953125" style="265" customWidth="1"/>
    <col min="1799" max="1810" width="6.6328125" style="265" customWidth="1"/>
    <col min="1811" max="1811" width="7.6328125" style="265" customWidth="1"/>
    <col min="1812" max="2051" width="9" style="265"/>
    <col min="2052" max="2052" width="6.6328125" style="265" customWidth="1"/>
    <col min="2053" max="2053" width="5.6328125" style="265" customWidth="1"/>
    <col min="2054" max="2054" width="12.26953125" style="265" customWidth="1"/>
    <col min="2055" max="2066" width="6.6328125" style="265" customWidth="1"/>
    <col min="2067" max="2067" width="7.6328125" style="265" customWidth="1"/>
    <col min="2068" max="2307" width="9" style="265"/>
    <col min="2308" max="2308" width="6.6328125" style="265" customWidth="1"/>
    <col min="2309" max="2309" width="5.6328125" style="265" customWidth="1"/>
    <col min="2310" max="2310" width="12.26953125" style="265" customWidth="1"/>
    <col min="2311" max="2322" width="6.6328125" style="265" customWidth="1"/>
    <col min="2323" max="2323" width="7.6328125" style="265" customWidth="1"/>
    <col min="2324" max="2563" width="9" style="265"/>
    <col min="2564" max="2564" width="6.6328125" style="265" customWidth="1"/>
    <col min="2565" max="2565" width="5.6328125" style="265" customWidth="1"/>
    <col min="2566" max="2566" width="12.26953125" style="265" customWidth="1"/>
    <col min="2567" max="2578" width="6.6328125" style="265" customWidth="1"/>
    <col min="2579" max="2579" width="7.6328125" style="265" customWidth="1"/>
    <col min="2580" max="2819" width="9" style="265"/>
    <col min="2820" max="2820" width="6.6328125" style="265" customWidth="1"/>
    <col min="2821" max="2821" width="5.6328125" style="265" customWidth="1"/>
    <col min="2822" max="2822" width="12.26953125" style="265" customWidth="1"/>
    <col min="2823" max="2834" width="6.6328125" style="265" customWidth="1"/>
    <col min="2835" max="2835" width="7.6328125" style="265" customWidth="1"/>
    <col min="2836" max="3075" width="9" style="265"/>
    <col min="3076" max="3076" width="6.6328125" style="265" customWidth="1"/>
    <col min="3077" max="3077" width="5.6328125" style="265" customWidth="1"/>
    <col min="3078" max="3078" width="12.26953125" style="265" customWidth="1"/>
    <col min="3079" max="3090" width="6.6328125" style="265" customWidth="1"/>
    <col min="3091" max="3091" width="7.6328125" style="265" customWidth="1"/>
    <col min="3092" max="3331" width="9" style="265"/>
    <col min="3332" max="3332" width="6.6328125" style="265" customWidth="1"/>
    <col min="3333" max="3333" width="5.6328125" style="265" customWidth="1"/>
    <col min="3334" max="3334" width="12.26953125" style="265" customWidth="1"/>
    <col min="3335" max="3346" width="6.6328125" style="265" customWidth="1"/>
    <col min="3347" max="3347" width="7.6328125" style="265" customWidth="1"/>
    <col min="3348" max="3587" width="9" style="265"/>
    <col min="3588" max="3588" width="6.6328125" style="265" customWidth="1"/>
    <col min="3589" max="3589" width="5.6328125" style="265" customWidth="1"/>
    <col min="3590" max="3590" width="12.26953125" style="265" customWidth="1"/>
    <col min="3591" max="3602" width="6.6328125" style="265" customWidth="1"/>
    <col min="3603" max="3603" width="7.6328125" style="265" customWidth="1"/>
    <col min="3604" max="3843" width="9" style="265"/>
    <col min="3844" max="3844" width="6.6328125" style="265" customWidth="1"/>
    <col min="3845" max="3845" width="5.6328125" style="265" customWidth="1"/>
    <col min="3846" max="3846" width="12.26953125" style="265" customWidth="1"/>
    <col min="3847" max="3858" width="6.6328125" style="265" customWidth="1"/>
    <col min="3859" max="3859" width="7.6328125" style="265" customWidth="1"/>
    <col min="3860" max="4099" width="9" style="265"/>
    <col min="4100" max="4100" width="6.6328125" style="265" customWidth="1"/>
    <col min="4101" max="4101" width="5.6328125" style="265" customWidth="1"/>
    <col min="4102" max="4102" width="12.26953125" style="265" customWidth="1"/>
    <col min="4103" max="4114" width="6.6328125" style="265" customWidth="1"/>
    <col min="4115" max="4115" width="7.6328125" style="265" customWidth="1"/>
    <col min="4116" max="4355" width="9" style="265"/>
    <col min="4356" max="4356" width="6.6328125" style="265" customWidth="1"/>
    <col min="4357" max="4357" width="5.6328125" style="265" customWidth="1"/>
    <col min="4358" max="4358" width="12.26953125" style="265" customWidth="1"/>
    <col min="4359" max="4370" width="6.6328125" style="265" customWidth="1"/>
    <col min="4371" max="4371" width="7.6328125" style="265" customWidth="1"/>
    <col min="4372" max="4611" width="9" style="265"/>
    <col min="4612" max="4612" width="6.6328125" style="265" customWidth="1"/>
    <col min="4613" max="4613" width="5.6328125" style="265" customWidth="1"/>
    <col min="4614" max="4614" width="12.26953125" style="265" customWidth="1"/>
    <col min="4615" max="4626" width="6.6328125" style="265" customWidth="1"/>
    <col min="4627" max="4627" width="7.6328125" style="265" customWidth="1"/>
    <col min="4628" max="4867" width="9" style="265"/>
    <col min="4868" max="4868" width="6.6328125" style="265" customWidth="1"/>
    <col min="4869" max="4869" width="5.6328125" style="265" customWidth="1"/>
    <col min="4870" max="4870" width="12.26953125" style="265" customWidth="1"/>
    <col min="4871" max="4882" width="6.6328125" style="265" customWidth="1"/>
    <col min="4883" max="4883" width="7.6328125" style="265" customWidth="1"/>
    <col min="4884" max="5123" width="9" style="265"/>
    <col min="5124" max="5124" width="6.6328125" style="265" customWidth="1"/>
    <col min="5125" max="5125" width="5.6328125" style="265" customWidth="1"/>
    <col min="5126" max="5126" width="12.26953125" style="265" customWidth="1"/>
    <col min="5127" max="5138" width="6.6328125" style="265" customWidth="1"/>
    <col min="5139" max="5139" width="7.6328125" style="265" customWidth="1"/>
    <col min="5140" max="5379" width="9" style="265"/>
    <col min="5380" max="5380" width="6.6328125" style="265" customWidth="1"/>
    <col min="5381" max="5381" width="5.6328125" style="265" customWidth="1"/>
    <col min="5382" max="5382" width="12.26953125" style="265" customWidth="1"/>
    <col min="5383" max="5394" width="6.6328125" style="265" customWidth="1"/>
    <col min="5395" max="5395" width="7.6328125" style="265" customWidth="1"/>
    <col min="5396" max="5635" width="9" style="265"/>
    <col min="5636" max="5636" width="6.6328125" style="265" customWidth="1"/>
    <col min="5637" max="5637" width="5.6328125" style="265" customWidth="1"/>
    <col min="5638" max="5638" width="12.26953125" style="265" customWidth="1"/>
    <col min="5639" max="5650" width="6.6328125" style="265" customWidth="1"/>
    <col min="5651" max="5651" width="7.6328125" style="265" customWidth="1"/>
    <col min="5652" max="5891" width="9" style="265"/>
    <col min="5892" max="5892" width="6.6328125" style="265" customWidth="1"/>
    <col min="5893" max="5893" width="5.6328125" style="265" customWidth="1"/>
    <col min="5894" max="5894" width="12.26953125" style="265" customWidth="1"/>
    <col min="5895" max="5906" width="6.6328125" style="265" customWidth="1"/>
    <col min="5907" max="5907" width="7.6328125" style="265" customWidth="1"/>
    <col min="5908" max="6147" width="9" style="265"/>
    <col min="6148" max="6148" width="6.6328125" style="265" customWidth="1"/>
    <col min="6149" max="6149" width="5.6328125" style="265" customWidth="1"/>
    <col min="6150" max="6150" width="12.26953125" style="265" customWidth="1"/>
    <col min="6151" max="6162" width="6.6328125" style="265" customWidth="1"/>
    <col min="6163" max="6163" width="7.6328125" style="265" customWidth="1"/>
    <col min="6164" max="6403" width="9" style="265"/>
    <col min="6404" max="6404" width="6.6328125" style="265" customWidth="1"/>
    <col min="6405" max="6405" width="5.6328125" style="265" customWidth="1"/>
    <col min="6406" max="6406" width="12.26953125" style="265" customWidth="1"/>
    <col min="6407" max="6418" width="6.6328125" style="265" customWidth="1"/>
    <col min="6419" max="6419" width="7.6328125" style="265" customWidth="1"/>
    <col min="6420" max="6659" width="9" style="265"/>
    <col min="6660" max="6660" width="6.6328125" style="265" customWidth="1"/>
    <col min="6661" max="6661" width="5.6328125" style="265" customWidth="1"/>
    <col min="6662" max="6662" width="12.26953125" style="265" customWidth="1"/>
    <col min="6663" max="6674" width="6.6328125" style="265" customWidth="1"/>
    <col min="6675" max="6675" width="7.6328125" style="265" customWidth="1"/>
    <col min="6676" max="6915" width="9" style="265"/>
    <col min="6916" max="6916" width="6.6328125" style="265" customWidth="1"/>
    <col min="6917" max="6917" width="5.6328125" style="265" customWidth="1"/>
    <col min="6918" max="6918" width="12.26953125" style="265" customWidth="1"/>
    <col min="6919" max="6930" width="6.6328125" style="265" customWidth="1"/>
    <col min="6931" max="6931" width="7.6328125" style="265" customWidth="1"/>
    <col min="6932" max="7171" width="9" style="265"/>
    <col min="7172" max="7172" width="6.6328125" style="265" customWidth="1"/>
    <col min="7173" max="7173" width="5.6328125" style="265" customWidth="1"/>
    <col min="7174" max="7174" width="12.26953125" style="265" customWidth="1"/>
    <col min="7175" max="7186" width="6.6328125" style="265" customWidth="1"/>
    <col min="7187" max="7187" width="7.6328125" style="265" customWidth="1"/>
    <col min="7188" max="7427" width="9" style="265"/>
    <col min="7428" max="7428" width="6.6328125" style="265" customWidth="1"/>
    <col min="7429" max="7429" width="5.6328125" style="265" customWidth="1"/>
    <col min="7430" max="7430" width="12.26953125" style="265" customWidth="1"/>
    <col min="7431" max="7442" width="6.6328125" style="265" customWidth="1"/>
    <col min="7443" max="7443" width="7.6328125" style="265" customWidth="1"/>
    <col min="7444" max="7683" width="9" style="265"/>
    <col min="7684" max="7684" width="6.6328125" style="265" customWidth="1"/>
    <col min="7685" max="7685" width="5.6328125" style="265" customWidth="1"/>
    <col min="7686" max="7686" width="12.26953125" style="265" customWidth="1"/>
    <col min="7687" max="7698" width="6.6328125" style="265" customWidth="1"/>
    <col min="7699" max="7699" width="7.6328125" style="265" customWidth="1"/>
    <col min="7700" max="7939" width="9" style="265"/>
    <col min="7940" max="7940" width="6.6328125" style="265" customWidth="1"/>
    <col min="7941" max="7941" width="5.6328125" style="265" customWidth="1"/>
    <col min="7942" max="7942" width="12.26953125" style="265" customWidth="1"/>
    <col min="7943" max="7954" width="6.6328125" style="265" customWidth="1"/>
    <col min="7955" max="7955" width="7.6328125" style="265" customWidth="1"/>
    <col min="7956" max="8195" width="9" style="265"/>
    <col min="8196" max="8196" width="6.6328125" style="265" customWidth="1"/>
    <col min="8197" max="8197" width="5.6328125" style="265" customWidth="1"/>
    <col min="8198" max="8198" width="12.26953125" style="265" customWidth="1"/>
    <col min="8199" max="8210" width="6.6328125" style="265" customWidth="1"/>
    <col min="8211" max="8211" width="7.6328125" style="265" customWidth="1"/>
    <col min="8212" max="8451" width="9" style="265"/>
    <col min="8452" max="8452" width="6.6328125" style="265" customWidth="1"/>
    <col min="8453" max="8453" width="5.6328125" style="265" customWidth="1"/>
    <col min="8454" max="8454" width="12.26953125" style="265" customWidth="1"/>
    <col min="8455" max="8466" width="6.6328125" style="265" customWidth="1"/>
    <col min="8467" max="8467" width="7.6328125" style="265" customWidth="1"/>
    <col min="8468" max="8707" width="9" style="265"/>
    <col min="8708" max="8708" width="6.6328125" style="265" customWidth="1"/>
    <col min="8709" max="8709" width="5.6328125" style="265" customWidth="1"/>
    <col min="8710" max="8710" width="12.26953125" style="265" customWidth="1"/>
    <col min="8711" max="8722" width="6.6328125" style="265" customWidth="1"/>
    <col min="8723" max="8723" width="7.6328125" style="265" customWidth="1"/>
    <col min="8724" max="8963" width="9" style="265"/>
    <col min="8964" max="8964" width="6.6328125" style="265" customWidth="1"/>
    <col min="8965" max="8965" width="5.6328125" style="265" customWidth="1"/>
    <col min="8966" max="8966" width="12.26953125" style="265" customWidth="1"/>
    <col min="8967" max="8978" width="6.6328125" style="265" customWidth="1"/>
    <col min="8979" max="8979" width="7.6328125" style="265" customWidth="1"/>
    <col min="8980" max="9219" width="9" style="265"/>
    <col min="9220" max="9220" width="6.6328125" style="265" customWidth="1"/>
    <col min="9221" max="9221" width="5.6328125" style="265" customWidth="1"/>
    <col min="9222" max="9222" width="12.26953125" style="265" customWidth="1"/>
    <col min="9223" max="9234" width="6.6328125" style="265" customWidth="1"/>
    <col min="9235" max="9235" width="7.6328125" style="265" customWidth="1"/>
    <col min="9236" max="9475" width="9" style="265"/>
    <col min="9476" max="9476" width="6.6328125" style="265" customWidth="1"/>
    <col min="9477" max="9477" width="5.6328125" style="265" customWidth="1"/>
    <col min="9478" max="9478" width="12.26953125" style="265" customWidth="1"/>
    <col min="9479" max="9490" width="6.6328125" style="265" customWidth="1"/>
    <col min="9491" max="9491" width="7.6328125" style="265" customWidth="1"/>
    <col min="9492" max="9731" width="9" style="265"/>
    <col min="9732" max="9732" width="6.6328125" style="265" customWidth="1"/>
    <col min="9733" max="9733" width="5.6328125" style="265" customWidth="1"/>
    <col min="9734" max="9734" width="12.26953125" style="265" customWidth="1"/>
    <col min="9735" max="9746" width="6.6328125" style="265" customWidth="1"/>
    <col min="9747" max="9747" width="7.6328125" style="265" customWidth="1"/>
    <col min="9748" max="9987" width="9" style="265"/>
    <col min="9988" max="9988" width="6.6328125" style="265" customWidth="1"/>
    <col min="9989" max="9989" width="5.6328125" style="265" customWidth="1"/>
    <col min="9990" max="9990" width="12.26953125" style="265" customWidth="1"/>
    <col min="9991" max="10002" width="6.6328125" style="265" customWidth="1"/>
    <col min="10003" max="10003" width="7.6328125" style="265" customWidth="1"/>
    <col min="10004" max="10243" width="9" style="265"/>
    <col min="10244" max="10244" width="6.6328125" style="265" customWidth="1"/>
    <col min="10245" max="10245" width="5.6328125" style="265" customWidth="1"/>
    <col min="10246" max="10246" width="12.26953125" style="265" customWidth="1"/>
    <col min="10247" max="10258" width="6.6328125" style="265" customWidth="1"/>
    <col min="10259" max="10259" width="7.6328125" style="265" customWidth="1"/>
    <col min="10260" max="10499" width="9" style="265"/>
    <col min="10500" max="10500" width="6.6328125" style="265" customWidth="1"/>
    <col min="10501" max="10501" width="5.6328125" style="265" customWidth="1"/>
    <col min="10502" max="10502" width="12.26953125" style="265" customWidth="1"/>
    <col min="10503" max="10514" width="6.6328125" style="265" customWidth="1"/>
    <col min="10515" max="10515" width="7.6328125" style="265" customWidth="1"/>
    <col min="10516" max="10755" width="9" style="265"/>
    <col min="10756" max="10756" width="6.6328125" style="265" customWidth="1"/>
    <col min="10757" max="10757" width="5.6328125" style="265" customWidth="1"/>
    <col min="10758" max="10758" width="12.26953125" style="265" customWidth="1"/>
    <col min="10759" max="10770" width="6.6328125" style="265" customWidth="1"/>
    <col min="10771" max="10771" width="7.6328125" style="265" customWidth="1"/>
    <col min="10772" max="11011" width="9" style="265"/>
    <col min="11012" max="11012" width="6.6328125" style="265" customWidth="1"/>
    <col min="11013" max="11013" width="5.6328125" style="265" customWidth="1"/>
    <col min="11014" max="11014" width="12.26953125" style="265" customWidth="1"/>
    <col min="11015" max="11026" width="6.6328125" style="265" customWidth="1"/>
    <col min="11027" max="11027" width="7.6328125" style="265" customWidth="1"/>
    <col min="11028" max="11267" width="9" style="265"/>
    <col min="11268" max="11268" width="6.6328125" style="265" customWidth="1"/>
    <col min="11269" max="11269" width="5.6328125" style="265" customWidth="1"/>
    <col min="11270" max="11270" width="12.26953125" style="265" customWidth="1"/>
    <col min="11271" max="11282" width="6.6328125" style="265" customWidth="1"/>
    <col min="11283" max="11283" width="7.6328125" style="265" customWidth="1"/>
    <col min="11284" max="11523" width="9" style="265"/>
    <col min="11524" max="11524" width="6.6328125" style="265" customWidth="1"/>
    <col min="11525" max="11525" width="5.6328125" style="265" customWidth="1"/>
    <col min="11526" max="11526" width="12.26953125" style="265" customWidth="1"/>
    <col min="11527" max="11538" width="6.6328125" style="265" customWidth="1"/>
    <col min="11539" max="11539" width="7.6328125" style="265" customWidth="1"/>
    <col min="11540" max="11779" width="9" style="265"/>
    <col min="11780" max="11780" width="6.6328125" style="265" customWidth="1"/>
    <col min="11781" max="11781" width="5.6328125" style="265" customWidth="1"/>
    <col min="11782" max="11782" width="12.26953125" style="265" customWidth="1"/>
    <col min="11783" max="11794" width="6.6328125" style="265" customWidth="1"/>
    <col min="11795" max="11795" width="7.6328125" style="265" customWidth="1"/>
    <col min="11796" max="12035" width="9" style="265"/>
    <col min="12036" max="12036" width="6.6328125" style="265" customWidth="1"/>
    <col min="12037" max="12037" width="5.6328125" style="265" customWidth="1"/>
    <col min="12038" max="12038" width="12.26953125" style="265" customWidth="1"/>
    <col min="12039" max="12050" width="6.6328125" style="265" customWidth="1"/>
    <col min="12051" max="12051" width="7.6328125" style="265" customWidth="1"/>
    <col min="12052" max="12291" width="9" style="265"/>
    <col min="12292" max="12292" width="6.6328125" style="265" customWidth="1"/>
    <col min="12293" max="12293" width="5.6328125" style="265" customWidth="1"/>
    <col min="12294" max="12294" width="12.26953125" style="265" customWidth="1"/>
    <col min="12295" max="12306" width="6.6328125" style="265" customWidth="1"/>
    <col min="12307" max="12307" width="7.6328125" style="265" customWidth="1"/>
    <col min="12308" max="12547" width="9" style="265"/>
    <col min="12548" max="12548" width="6.6328125" style="265" customWidth="1"/>
    <col min="12549" max="12549" width="5.6328125" style="265" customWidth="1"/>
    <col min="12550" max="12550" width="12.26953125" style="265" customWidth="1"/>
    <col min="12551" max="12562" width="6.6328125" style="265" customWidth="1"/>
    <col min="12563" max="12563" width="7.6328125" style="265" customWidth="1"/>
    <col min="12564" max="12803" width="9" style="265"/>
    <col min="12804" max="12804" width="6.6328125" style="265" customWidth="1"/>
    <col min="12805" max="12805" width="5.6328125" style="265" customWidth="1"/>
    <col min="12806" max="12806" width="12.26953125" style="265" customWidth="1"/>
    <col min="12807" max="12818" width="6.6328125" style="265" customWidth="1"/>
    <col min="12819" max="12819" width="7.6328125" style="265" customWidth="1"/>
    <col min="12820" max="13059" width="9" style="265"/>
    <col min="13060" max="13060" width="6.6328125" style="265" customWidth="1"/>
    <col min="13061" max="13061" width="5.6328125" style="265" customWidth="1"/>
    <col min="13062" max="13062" width="12.26953125" style="265" customWidth="1"/>
    <col min="13063" max="13074" width="6.6328125" style="265" customWidth="1"/>
    <col min="13075" max="13075" width="7.6328125" style="265" customWidth="1"/>
    <col min="13076" max="13315" width="9" style="265"/>
    <col min="13316" max="13316" width="6.6328125" style="265" customWidth="1"/>
    <col min="13317" max="13317" width="5.6328125" style="265" customWidth="1"/>
    <col min="13318" max="13318" width="12.26953125" style="265" customWidth="1"/>
    <col min="13319" max="13330" width="6.6328125" style="265" customWidth="1"/>
    <col min="13331" max="13331" width="7.6328125" style="265" customWidth="1"/>
    <col min="13332" max="13571" width="9" style="265"/>
    <col min="13572" max="13572" width="6.6328125" style="265" customWidth="1"/>
    <col min="13573" max="13573" width="5.6328125" style="265" customWidth="1"/>
    <col min="13574" max="13574" width="12.26953125" style="265" customWidth="1"/>
    <col min="13575" max="13586" width="6.6328125" style="265" customWidth="1"/>
    <col min="13587" max="13587" width="7.6328125" style="265" customWidth="1"/>
    <col min="13588" max="13827" width="9" style="265"/>
    <col min="13828" max="13828" width="6.6328125" style="265" customWidth="1"/>
    <col min="13829" max="13829" width="5.6328125" style="265" customWidth="1"/>
    <col min="13830" max="13830" width="12.26953125" style="265" customWidth="1"/>
    <col min="13831" max="13842" width="6.6328125" style="265" customWidth="1"/>
    <col min="13843" max="13843" width="7.6328125" style="265" customWidth="1"/>
    <col min="13844" max="14083" width="9" style="265"/>
    <col min="14084" max="14084" width="6.6328125" style="265" customWidth="1"/>
    <col min="14085" max="14085" width="5.6328125" style="265" customWidth="1"/>
    <col min="14086" max="14086" width="12.26953125" style="265" customWidth="1"/>
    <col min="14087" max="14098" width="6.6328125" style="265" customWidth="1"/>
    <col min="14099" max="14099" width="7.6328125" style="265" customWidth="1"/>
    <col min="14100" max="14339" width="9" style="265"/>
    <col min="14340" max="14340" width="6.6328125" style="265" customWidth="1"/>
    <col min="14341" max="14341" width="5.6328125" style="265" customWidth="1"/>
    <col min="14342" max="14342" width="12.26953125" style="265" customWidth="1"/>
    <col min="14343" max="14354" width="6.6328125" style="265" customWidth="1"/>
    <col min="14355" max="14355" width="7.6328125" style="265" customWidth="1"/>
    <col min="14356" max="14595" width="9" style="265"/>
    <col min="14596" max="14596" width="6.6328125" style="265" customWidth="1"/>
    <col min="14597" max="14597" width="5.6328125" style="265" customWidth="1"/>
    <col min="14598" max="14598" width="12.26953125" style="265" customWidth="1"/>
    <col min="14599" max="14610" width="6.6328125" style="265" customWidth="1"/>
    <col min="14611" max="14611" width="7.6328125" style="265" customWidth="1"/>
    <col min="14612" max="14851" width="9" style="265"/>
    <col min="14852" max="14852" width="6.6328125" style="265" customWidth="1"/>
    <col min="14853" max="14853" width="5.6328125" style="265" customWidth="1"/>
    <col min="14854" max="14854" width="12.26953125" style="265" customWidth="1"/>
    <col min="14855" max="14866" width="6.6328125" style="265" customWidth="1"/>
    <col min="14867" max="14867" width="7.6328125" style="265" customWidth="1"/>
    <col min="14868" max="15107" width="9" style="265"/>
    <col min="15108" max="15108" width="6.6328125" style="265" customWidth="1"/>
    <col min="15109" max="15109" width="5.6328125" style="265" customWidth="1"/>
    <col min="15110" max="15110" width="12.26953125" style="265" customWidth="1"/>
    <col min="15111" max="15122" width="6.6328125" style="265" customWidth="1"/>
    <col min="15123" max="15123" width="7.6328125" style="265" customWidth="1"/>
    <col min="15124" max="15363" width="9" style="265"/>
    <col min="15364" max="15364" width="6.6328125" style="265" customWidth="1"/>
    <col min="15365" max="15365" width="5.6328125" style="265" customWidth="1"/>
    <col min="15366" max="15366" width="12.26953125" style="265" customWidth="1"/>
    <col min="15367" max="15378" width="6.6328125" style="265" customWidth="1"/>
    <col min="15379" max="15379" width="7.6328125" style="265" customWidth="1"/>
    <col min="15380" max="15619" width="9" style="265"/>
    <col min="15620" max="15620" width="6.6328125" style="265" customWidth="1"/>
    <col min="15621" max="15621" width="5.6328125" style="265" customWidth="1"/>
    <col min="15622" max="15622" width="12.26953125" style="265" customWidth="1"/>
    <col min="15623" max="15634" width="6.6328125" style="265" customWidth="1"/>
    <col min="15635" max="15635" width="7.6328125" style="265" customWidth="1"/>
    <col min="15636" max="15875" width="9" style="265"/>
    <col min="15876" max="15876" width="6.6328125" style="265" customWidth="1"/>
    <col min="15877" max="15877" width="5.6328125" style="265" customWidth="1"/>
    <col min="15878" max="15878" width="12.26953125" style="265" customWidth="1"/>
    <col min="15879" max="15890" width="6.6328125" style="265" customWidth="1"/>
    <col min="15891" max="15891" width="7.6328125" style="265" customWidth="1"/>
    <col min="15892" max="16131" width="9" style="265"/>
    <col min="16132" max="16132" width="6.6328125" style="265" customWidth="1"/>
    <col min="16133" max="16133" width="5.6328125" style="265" customWidth="1"/>
    <col min="16134" max="16134" width="12.26953125" style="265" customWidth="1"/>
    <col min="16135" max="16146" width="6.6328125" style="265" customWidth="1"/>
    <col min="16147" max="16147" width="7.6328125" style="265" customWidth="1"/>
    <col min="16148" max="16384" width="9" style="265"/>
  </cols>
  <sheetData>
    <row r="1" spans="1:26" ht="17.25" customHeight="1">
      <c r="A1" s="253" t="s">
        <v>281</v>
      </c>
      <c r="G1" s="268"/>
      <c r="H1" s="268"/>
      <c r="I1" s="268"/>
      <c r="J1" s="268"/>
      <c r="K1" s="268"/>
      <c r="L1" s="268"/>
      <c r="M1" s="268"/>
      <c r="N1" s="269"/>
      <c r="O1" s="254"/>
      <c r="P1" s="254"/>
      <c r="Q1" s="254"/>
      <c r="R1" s="254"/>
      <c r="S1" s="254"/>
    </row>
    <row r="2" spans="1:26" ht="17.25" customHeight="1">
      <c r="A2" s="270" t="s">
        <v>125</v>
      </c>
      <c r="G2" s="268"/>
      <c r="H2" s="268"/>
      <c r="I2" s="268"/>
      <c r="J2" s="268"/>
      <c r="K2" s="268"/>
      <c r="L2" s="268"/>
      <c r="M2" s="268"/>
      <c r="N2" s="269"/>
      <c r="O2" s="254"/>
      <c r="P2" s="254"/>
      <c r="Q2" s="254"/>
      <c r="R2" s="254"/>
      <c r="S2" s="254"/>
    </row>
    <row r="3" spans="1:26" ht="17.25" customHeight="1" thickBot="1">
      <c r="A3" s="270" t="s">
        <v>151</v>
      </c>
      <c r="G3" s="268"/>
      <c r="H3" s="268"/>
      <c r="I3" s="268"/>
      <c r="J3" s="268"/>
      <c r="K3" s="268"/>
      <c r="L3" s="268"/>
      <c r="M3" s="268"/>
      <c r="N3" s="269"/>
      <c r="O3" s="254"/>
      <c r="P3" s="254"/>
      <c r="Q3" s="254"/>
      <c r="R3" s="254"/>
      <c r="S3" s="254"/>
    </row>
    <row r="4" spans="1:26" ht="15" customHeight="1" thickBot="1">
      <c r="A4" s="588" t="s">
        <v>30</v>
      </c>
      <c r="B4" s="589"/>
      <c r="C4" s="589"/>
      <c r="D4" s="597" t="s">
        <v>152</v>
      </c>
      <c r="E4" s="598"/>
      <c r="F4" s="598"/>
      <c r="G4" s="598"/>
      <c r="H4" s="599"/>
      <c r="O4" s="254"/>
      <c r="P4" s="254"/>
      <c r="Q4" s="254"/>
      <c r="R4" s="254"/>
      <c r="S4" s="254"/>
    </row>
    <row r="5" spans="1:26" ht="14.5" thickBot="1">
      <c r="A5" s="588" t="s">
        <v>124</v>
      </c>
      <c r="B5" s="589"/>
      <c r="C5" s="590"/>
      <c r="D5" s="584" t="str">
        <f>'調書1-1'!AJ1&amp;" "&amp;'調書1-1'!AQ1</f>
        <v xml:space="preserve"> </v>
      </c>
      <c r="E5" s="585"/>
      <c r="F5" s="585"/>
      <c r="G5" s="585"/>
      <c r="H5" s="585"/>
      <c r="I5" s="586"/>
      <c r="J5" s="586"/>
      <c r="K5" s="586"/>
      <c r="L5" s="586"/>
      <c r="M5" s="587"/>
      <c r="P5" s="271"/>
      <c r="Q5" s="271"/>
      <c r="R5" s="271"/>
      <c r="S5" s="271"/>
    </row>
    <row r="6" spans="1:26" s="255" customFormat="1" ht="17" thickBot="1">
      <c r="A6" s="591" t="s">
        <v>120</v>
      </c>
      <c r="B6" s="592"/>
      <c r="C6" s="592"/>
      <c r="D6" s="597"/>
      <c r="E6" s="598"/>
      <c r="F6" s="598"/>
      <c r="G6" s="598"/>
      <c r="H6" s="599"/>
      <c r="J6" s="256"/>
      <c r="K6" s="256"/>
      <c r="L6" s="256"/>
      <c r="M6" s="256"/>
      <c r="N6" s="256"/>
      <c r="O6" s="257"/>
      <c r="P6" s="257"/>
      <c r="Q6" s="257"/>
      <c r="R6" s="257"/>
      <c r="S6" s="257"/>
    </row>
    <row r="7" spans="1:26" s="258" customFormat="1" ht="17" thickBot="1">
      <c r="A7" s="588" t="s">
        <v>121</v>
      </c>
      <c r="B7" s="589"/>
      <c r="C7" s="590"/>
      <c r="D7" s="607" t="str">
        <f>IFERROR(ROUNDUP(S44/P46,1),"-")</f>
        <v>-</v>
      </c>
      <c r="E7" s="608"/>
      <c r="F7" s="609"/>
      <c r="G7" s="610" t="s">
        <v>140</v>
      </c>
      <c r="H7" s="611"/>
      <c r="I7" s="589"/>
      <c r="J7" s="612" t="str">
        <f>IFERROR(ROUNDUP($D$7/LEFT($R$49,1),2),"-")</f>
        <v>-</v>
      </c>
      <c r="K7" s="613"/>
      <c r="L7" s="614"/>
      <c r="M7" s="615" t="s">
        <v>321</v>
      </c>
      <c r="N7" s="616"/>
      <c r="O7" s="616"/>
      <c r="P7" s="616"/>
      <c r="Q7" s="616"/>
      <c r="R7" s="617"/>
      <c r="S7" s="618"/>
      <c r="T7" s="619"/>
      <c r="U7" s="606"/>
      <c r="V7" s="606"/>
      <c r="W7" s="606"/>
      <c r="X7" s="606"/>
    </row>
    <row r="8" spans="1:26" s="258" customFormat="1" ht="16.5">
      <c r="A8" s="255" t="s">
        <v>142</v>
      </c>
      <c r="B8" s="260"/>
      <c r="C8" s="260"/>
      <c r="D8" s="260"/>
      <c r="E8" s="260"/>
      <c r="F8" s="261"/>
      <c r="G8" s="261"/>
      <c r="H8" s="261"/>
      <c r="J8" s="256"/>
      <c r="K8" s="256"/>
      <c r="L8" s="256"/>
      <c r="M8" s="256"/>
      <c r="N8" s="256"/>
      <c r="O8" s="259"/>
      <c r="P8" s="271"/>
      <c r="Q8" s="271"/>
      <c r="R8" s="271"/>
      <c r="S8" s="271"/>
    </row>
    <row r="9" spans="1:26" ht="13.5" customHeight="1">
      <c r="P9" s="271"/>
      <c r="Q9" s="271"/>
      <c r="R9" s="271"/>
      <c r="S9" s="271"/>
    </row>
    <row r="10" spans="1:26" s="275" customFormat="1" ht="22.5" customHeight="1">
      <c r="A10" s="272"/>
      <c r="B10" s="273"/>
      <c r="C10" s="274"/>
      <c r="D10" s="625" t="s">
        <v>122</v>
      </c>
      <c r="E10" s="626"/>
      <c r="F10" s="626"/>
      <c r="G10" s="626"/>
      <c r="H10" s="626"/>
      <c r="I10" s="626"/>
      <c r="J10" s="626"/>
      <c r="K10" s="626"/>
      <c r="L10" s="626"/>
      <c r="M10" s="626"/>
      <c r="N10" s="626"/>
      <c r="O10" s="626"/>
      <c r="P10" s="627"/>
      <c r="Q10" s="628" t="s">
        <v>305</v>
      </c>
      <c r="R10" s="628" t="s">
        <v>306</v>
      </c>
      <c r="S10" s="630" t="s">
        <v>312</v>
      </c>
      <c r="T10" s="624" t="s">
        <v>313</v>
      </c>
    </row>
    <row r="11" spans="1:26" s="264" customFormat="1" ht="29.25" customHeight="1">
      <c r="A11" s="262" t="s">
        <v>309</v>
      </c>
      <c r="B11" s="262" t="s">
        <v>308</v>
      </c>
      <c r="C11" s="262" t="s">
        <v>130</v>
      </c>
      <c r="D11" s="290">
        <f>DATE(TEXT('調書1-1'!$D$2,"yyyy")-IF(TEXT('調書1-1'!$D$2,"mm")&lt;"04",2,1),4,1)</f>
        <v>693323</v>
      </c>
      <c r="E11" s="290">
        <f>DATE(TEXT('調書1-1'!$D$2,"yyyy")-IF(TEXT('調書1-1'!$D$2,"mm")&lt;"04",2,1),5,1)</f>
        <v>693353</v>
      </c>
      <c r="F11" s="290">
        <f>DATE(TEXT('調書1-1'!$D$2,"yyyy")-IF(TEXT('調書1-1'!$D$2,"mm")&lt;"04",2,1),6,1)</f>
        <v>693384</v>
      </c>
      <c r="G11" s="290">
        <f>DATE(TEXT('調書1-1'!$D$2,"yyyy")-IF(TEXT('調書1-1'!$D$2,"mm")&lt;"04",2,1),7,1)</f>
        <v>693414</v>
      </c>
      <c r="H11" s="290">
        <f>DATE(TEXT('調書1-1'!$D$2,"yyyy")-IF(TEXT('調書1-1'!$D$2,"mm")&lt;"04",2,1),8,1)</f>
        <v>693445</v>
      </c>
      <c r="I11" s="290">
        <f>DATE(TEXT('調書1-1'!$D$2,"yyyy")-IF(TEXT('調書1-1'!$D$2,"mm")&lt;"04",2,1),9,1)</f>
        <v>693476</v>
      </c>
      <c r="J11" s="290">
        <f>DATE(TEXT('調書1-1'!$D$2,"yyyy")-IF(TEXT('調書1-1'!$D$2,"mm")&lt;"04",2,1),10,1)</f>
        <v>693506</v>
      </c>
      <c r="K11" s="290">
        <f>DATE(TEXT('調書1-1'!$D$2,"yyyy")-IF(TEXT('調書1-1'!$D$2,"mm")&lt;"04",2,1),11,1)</f>
        <v>693537</v>
      </c>
      <c r="L11" s="290">
        <f>DATE(TEXT('調書1-1'!$D$2,"yyyy")-IF(TEXT('調書1-1'!$D$2,"mm")&lt;"04",2,1),12,1)</f>
        <v>693567</v>
      </c>
      <c r="M11" s="290">
        <f>DATE(TEXT('調書1-1'!$D$2,"yyyy")-IF(TEXT('調書1-1'!$D$2,"mm")&lt;"04",2,1),13,1)</f>
        <v>693598</v>
      </c>
      <c r="N11" s="290">
        <f>DATE(TEXT('調書1-1'!$D$2,"yyyy")-IF(TEXT('調書1-1'!$D$2,"mm")&lt;"04",2,1),14,1)</f>
        <v>693629</v>
      </c>
      <c r="O11" s="290">
        <f>DATE(TEXT('調書1-1'!$D$2,"yyyy")-IF(TEXT('調書1-1'!$D$2,"mm")&lt;"04",2,1),15,1)</f>
        <v>693657</v>
      </c>
      <c r="P11" s="263" t="s">
        <v>307</v>
      </c>
      <c r="Q11" s="629"/>
      <c r="R11" s="629"/>
      <c r="S11" s="631"/>
      <c r="T11" s="624"/>
    </row>
    <row r="12" spans="1:26" s="275" customFormat="1" ht="17.25" customHeight="1">
      <c r="A12" s="276">
        <f>ROW()-11</f>
        <v>1</v>
      </c>
      <c r="B12" s="277"/>
      <c r="C12" s="278"/>
      <c r="D12" s="279"/>
      <c r="E12" s="279"/>
      <c r="F12" s="279"/>
      <c r="G12" s="279"/>
      <c r="H12" s="279"/>
      <c r="I12" s="279"/>
      <c r="J12" s="279"/>
      <c r="K12" s="279"/>
      <c r="L12" s="279"/>
      <c r="M12" s="279"/>
      <c r="N12" s="279"/>
      <c r="O12" s="279"/>
      <c r="P12" s="280">
        <f t="shared" ref="P12:P41" si="0">SUM(D12:O12)</f>
        <v>0</v>
      </c>
      <c r="Q12" s="449"/>
      <c r="R12" s="442" t="str">
        <f>IF(Q12="","",IF(Q12="5h未満",0.5,IF(Q12="5h以上7h未満",0.75,1)))</f>
        <v/>
      </c>
      <c r="S12" s="443" t="str">
        <f>IFERROR(P12*R12,"-")</f>
        <v>-</v>
      </c>
      <c r="T12" s="447" t="str">
        <f>IFERROR(S12*RIGHT(C12,1),"-")</f>
        <v>-</v>
      </c>
      <c r="Z12" s="441"/>
    </row>
    <row r="13" spans="1:26" s="275" customFormat="1" ht="17.25" customHeight="1">
      <c r="A13" s="276">
        <f t="shared" ref="A13:A41" si="1">ROW()-11</f>
        <v>2</v>
      </c>
      <c r="B13" s="277"/>
      <c r="C13" s="278"/>
      <c r="D13" s="279"/>
      <c r="E13" s="279"/>
      <c r="F13" s="279"/>
      <c r="G13" s="279"/>
      <c r="H13" s="279"/>
      <c r="I13" s="279"/>
      <c r="J13" s="279"/>
      <c r="K13" s="279"/>
      <c r="L13" s="279"/>
      <c r="M13" s="279"/>
      <c r="N13" s="279"/>
      <c r="O13" s="279"/>
      <c r="P13" s="280">
        <f t="shared" si="0"/>
        <v>0</v>
      </c>
      <c r="Q13" s="449"/>
      <c r="R13" s="442" t="str">
        <f t="shared" ref="R13:R41" si="2">IF(Q13="","",IF(Q13="5h未満",0.5,IF(Q13="5h以上7h未満",0.75,1)))</f>
        <v/>
      </c>
      <c r="S13" s="443" t="str">
        <f t="shared" ref="S13:S41" si="3">IFERROR(P13*R13,"-")</f>
        <v>-</v>
      </c>
      <c r="T13" s="443" t="str">
        <f t="shared" ref="T13:T41" si="4">IFERROR(S13*RIGHT(C13,1),"-")</f>
        <v>-</v>
      </c>
      <c r="Z13" s="441"/>
    </row>
    <row r="14" spans="1:26" s="275" customFormat="1" ht="17.25" customHeight="1">
      <c r="A14" s="276">
        <f t="shared" si="1"/>
        <v>3</v>
      </c>
      <c r="B14" s="277"/>
      <c r="C14" s="278"/>
      <c r="D14" s="279"/>
      <c r="E14" s="279"/>
      <c r="F14" s="279"/>
      <c r="G14" s="279"/>
      <c r="H14" s="279"/>
      <c r="I14" s="279"/>
      <c r="J14" s="279"/>
      <c r="K14" s="279"/>
      <c r="L14" s="279"/>
      <c r="M14" s="279"/>
      <c r="N14" s="279"/>
      <c r="O14" s="279"/>
      <c r="P14" s="280">
        <f t="shared" si="0"/>
        <v>0</v>
      </c>
      <c r="Q14" s="449"/>
      <c r="R14" s="442" t="str">
        <f t="shared" si="2"/>
        <v/>
      </c>
      <c r="S14" s="443" t="str">
        <f t="shared" si="3"/>
        <v>-</v>
      </c>
      <c r="T14" s="443" t="str">
        <f t="shared" si="4"/>
        <v>-</v>
      </c>
      <c r="Z14" s="441"/>
    </row>
    <row r="15" spans="1:26" s="275" customFormat="1" ht="17.25" customHeight="1">
      <c r="A15" s="276">
        <f t="shared" si="1"/>
        <v>4</v>
      </c>
      <c r="B15" s="277"/>
      <c r="C15" s="278"/>
      <c r="D15" s="279"/>
      <c r="E15" s="279"/>
      <c r="F15" s="279"/>
      <c r="G15" s="279"/>
      <c r="H15" s="279"/>
      <c r="I15" s="279"/>
      <c r="J15" s="279"/>
      <c r="K15" s="279"/>
      <c r="L15" s="279"/>
      <c r="M15" s="279"/>
      <c r="N15" s="279"/>
      <c r="O15" s="279"/>
      <c r="P15" s="280">
        <f t="shared" si="0"/>
        <v>0</v>
      </c>
      <c r="Q15" s="449"/>
      <c r="R15" s="442" t="str">
        <f t="shared" si="2"/>
        <v/>
      </c>
      <c r="S15" s="443" t="str">
        <f t="shared" si="3"/>
        <v>-</v>
      </c>
      <c r="T15" s="443" t="str">
        <f t="shared" si="4"/>
        <v>-</v>
      </c>
      <c r="Z15" s="441"/>
    </row>
    <row r="16" spans="1:26" s="275" customFormat="1" ht="17.25" customHeight="1">
      <c r="A16" s="276">
        <f t="shared" si="1"/>
        <v>5</v>
      </c>
      <c r="B16" s="277"/>
      <c r="C16" s="278"/>
      <c r="D16" s="279"/>
      <c r="E16" s="279"/>
      <c r="F16" s="279"/>
      <c r="G16" s="279"/>
      <c r="H16" s="279"/>
      <c r="I16" s="279"/>
      <c r="J16" s="279"/>
      <c r="K16" s="279"/>
      <c r="L16" s="279"/>
      <c r="M16" s="279"/>
      <c r="N16" s="279"/>
      <c r="O16" s="279"/>
      <c r="P16" s="280">
        <f t="shared" si="0"/>
        <v>0</v>
      </c>
      <c r="Q16" s="449"/>
      <c r="R16" s="442" t="str">
        <f t="shared" si="2"/>
        <v/>
      </c>
      <c r="S16" s="443" t="str">
        <f t="shared" si="3"/>
        <v>-</v>
      </c>
      <c r="T16" s="443" t="str">
        <f t="shared" si="4"/>
        <v>-</v>
      </c>
      <c r="Z16" s="441"/>
    </row>
    <row r="17" spans="1:26" s="275" customFormat="1" ht="17.25" customHeight="1">
      <c r="A17" s="276">
        <f t="shared" si="1"/>
        <v>6</v>
      </c>
      <c r="B17" s="277"/>
      <c r="C17" s="278"/>
      <c r="D17" s="279"/>
      <c r="E17" s="279"/>
      <c r="F17" s="279"/>
      <c r="G17" s="279"/>
      <c r="H17" s="279"/>
      <c r="I17" s="279"/>
      <c r="J17" s="279"/>
      <c r="K17" s="279"/>
      <c r="L17" s="279"/>
      <c r="M17" s="279"/>
      <c r="N17" s="279"/>
      <c r="O17" s="279"/>
      <c r="P17" s="280">
        <f t="shared" si="0"/>
        <v>0</v>
      </c>
      <c r="Q17" s="449"/>
      <c r="R17" s="442" t="str">
        <f t="shared" si="2"/>
        <v/>
      </c>
      <c r="S17" s="443" t="str">
        <f t="shared" si="3"/>
        <v>-</v>
      </c>
      <c r="T17" s="443" t="str">
        <f t="shared" si="4"/>
        <v>-</v>
      </c>
      <c r="Z17" s="441"/>
    </row>
    <row r="18" spans="1:26" s="275" customFormat="1" ht="17.25" customHeight="1">
      <c r="A18" s="276">
        <f t="shared" si="1"/>
        <v>7</v>
      </c>
      <c r="B18" s="277"/>
      <c r="C18" s="278"/>
      <c r="D18" s="279"/>
      <c r="E18" s="279"/>
      <c r="F18" s="279"/>
      <c r="G18" s="279"/>
      <c r="H18" s="279"/>
      <c r="I18" s="279"/>
      <c r="J18" s="279"/>
      <c r="K18" s="279"/>
      <c r="L18" s="279"/>
      <c r="M18" s="279"/>
      <c r="N18" s="279"/>
      <c r="O18" s="279"/>
      <c r="P18" s="280">
        <f t="shared" si="0"/>
        <v>0</v>
      </c>
      <c r="Q18" s="449"/>
      <c r="R18" s="442" t="str">
        <f t="shared" si="2"/>
        <v/>
      </c>
      <c r="S18" s="443" t="str">
        <f t="shared" si="3"/>
        <v>-</v>
      </c>
      <c r="T18" s="443" t="str">
        <f t="shared" si="4"/>
        <v>-</v>
      </c>
      <c r="Z18" s="441"/>
    </row>
    <row r="19" spans="1:26" s="275" customFormat="1" ht="17.25" customHeight="1">
      <c r="A19" s="276">
        <f t="shared" si="1"/>
        <v>8</v>
      </c>
      <c r="B19" s="277"/>
      <c r="C19" s="278"/>
      <c r="D19" s="279"/>
      <c r="E19" s="279"/>
      <c r="F19" s="279"/>
      <c r="G19" s="279"/>
      <c r="H19" s="279"/>
      <c r="I19" s="279"/>
      <c r="J19" s="279"/>
      <c r="K19" s="279"/>
      <c r="L19" s="279"/>
      <c r="M19" s="279"/>
      <c r="N19" s="279"/>
      <c r="O19" s="279"/>
      <c r="P19" s="280">
        <f t="shared" si="0"/>
        <v>0</v>
      </c>
      <c r="Q19" s="449"/>
      <c r="R19" s="442" t="str">
        <f t="shared" si="2"/>
        <v/>
      </c>
      <c r="S19" s="443" t="str">
        <f t="shared" si="3"/>
        <v>-</v>
      </c>
      <c r="T19" s="443" t="str">
        <f t="shared" si="4"/>
        <v>-</v>
      </c>
      <c r="Z19" s="441"/>
    </row>
    <row r="20" spans="1:26" s="275" customFormat="1" ht="17.25" customHeight="1">
      <c r="A20" s="276">
        <f t="shared" si="1"/>
        <v>9</v>
      </c>
      <c r="B20" s="277"/>
      <c r="C20" s="278"/>
      <c r="D20" s="279"/>
      <c r="E20" s="279"/>
      <c r="F20" s="279"/>
      <c r="G20" s="279"/>
      <c r="H20" s="279"/>
      <c r="I20" s="279"/>
      <c r="J20" s="279"/>
      <c r="K20" s="279"/>
      <c r="L20" s="279"/>
      <c r="M20" s="279"/>
      <c r="N20" s="279"/>
      <c r="O20" s="279"/>
      <c r="P20" s="280">
        <f t="shared" si="0"/>
        <v>0</v>
      </c>
      <c r="Q20" s="449"/>
      <c r="R20" s="442" t="str">
        <f t="shared" si="2"/>
        <v/>
      </c>
      <c r="S20" s="443" t="str">
        <f t="shared" si="3"/>
        <v>-</v>
      </c>
      <c r="T20" s="443" t="str">
        <f t="shared" si="4"/>
        <v>-</v>
      </c>
    </row>
    <row r="21" spans="1:26" s="275" customFormat="1" ht="17.25" customHeight="1">
      <c r="A21" s="276">
        <f t="shared" si="1"/>
        <v>10</v>
      </c>
      <c r="B21" s="277"/>
      <c r="C21" s="278"/>
      <c r="D21" s="279"/>
      <c r="E21" s="279"/>
      <c r="F21" s="279"/>
      <c r="G21" s="279"/>
      <c r="H21" s="279"/>
      <c r="I21" s="279"/>
      <c r="J21" s="279"/>
      <c r="K21" s="279"/>
      <c r="L21" s="279"/>
      <c r="M21" s="279"/>
      <c r="N21" s="279"/>
      <c r="O21" s="279"/>
      <c r="P21" s="280">
        <f t="shared" si="0"/>
        <v>0</v>
      </c>
      <c r="Q21" s="449"/>
      <c r="R21" s="442" t="str">
        <f t="shared" si="2"/>
        <v/>
      </c>
      <c r="S21" s="443" t="str">
        <f t="shared" si="3"/>
        <v>-</v>
      </c>
      <c r="T21" s="443" t="str">
        <f t="shared" si="4"/>
        <v>-</v>
      </c>
    </row>
    <row r="22" spans="1:26" s="275" customFormat="1" ht="17.25" customHeight="1">
      <c r="A22" s="276">
        <f t="shared" si="1"/>
        <v>11</v>
      </c>
      <c r="B22" s="277"/>
      <c r="C22" s="278"/>
      <c r="D22" s="279"/>
      <c r="E22" s="279"/>
      <c r="F22" s="279"/>
      <c r="G22" s="279"/>
      <c r="H22" s="279"/>
      <c r="I22" s="279"/>
      <c r="J22" s="279"/>
      <c r="K22" s="279"/>
      <c r="L22" s="279"/>
      <c r="M22" s="279"/>
      <c r="N22" s="279"/>
      <c r="O22" s="279"/>
      <c r="P22" s="280">
        <f t="shared" si="0"/>
        <v>0</v>
      </c>
      <c r="Q22" s="449"/>
      <c r="R22" s="442" t="str">
        <f t="shared" si="2"/>
        <v/>
      </c>
      <c r="S22" s="443" t="str">
        <f t="shared" si="3"/>
        <v>-</v>
      </c>
      <c r="T22" s="443" t="str">
        <f t="shared" si="4"/>
        <v>-</v>
      </c>
    </row>
    <row r="23" spans="1:26" s="275" customFormat="1" ht="17.25" customHeight="1">
      <c r="A23" s="276">
        <f t="shared" si="1"/>
        <v>12</v>
      </c>
      <c r="B23" s="277"/>
      <c r="C23" s="278"/>
      <c r="D23" s="279"/>
      <c r="E23" s="279"/>
      <c r="F23" s="279"/>
      <c r="G23" s="279"/>
      <c r="H23" s="279"/>
      <c r="I23" s="279"/>
      <c r="J23" s="279"/>
      <c r="K23" s="279"/>
      <c r="L23" s="279"/>
      <c r="M23" s="279"/>
      <c r="N23" s="279"/>
      <c r="O23" s="279"/>
      <c r="P23" s="280">
        <f t="shared" si="0"/>
        <v>0</v>
      </c>
      <c r="Q23" s="449"/>
      <c r="R23" s="442" t="str">
        <f t="shared" si="2"/>
        <v/>
      </c>
      <c r="S23" s="443" t="str">
        <f t="shared" si="3"/>
        <v>-</v>
      </c>
      <c r="T23" s="443" t="str">
        <f t="shared" si="4"/>
        <v>-</v>
      </c>
    </row>
    <row r="24" spans="1:26" s="275" customFormat="1" ht="17.25" customHeight="1">
      <c r="A24" s="276">
        <f t="shared" si="1"/>
        <v>13</v>
      </c>
      <c r="B24" s="277"/>
      <c r="C24" s="278"/>
      <c r="D24" s="279"/>
      <c r="E24" s="279"/>
      <c r="F24" s="279"/>
      <c r="G24" s="279"/>
      <c r="H24" s="279"/>
      <c r="I24" s="279"/>
      <c r="J24" s="279"/>
      <c r="K24" s="279"/>
      <c r="L24" s="279"/>
      <c r="M24" s="279"/>
      <c r="N24" s="279"/>
      <c r="O24" s="279"/>
      <c r="P24" s="280">
        <f t="shared" si="0"/>
        <v>0</v>
      </c>
      <c r="Q24" s="449"/>
      <c r="R24" s="442" t="str">
        <f t="shared" si="2"/>
        <v/>
      </c>
      <c r="S24" s="443" t="str">
        <f t="shared" si="3"/>
        <v>-</v>
      </c>
      <c r="T24" s="443" t="str">
        <f t="shared" si="4"/>
        <v>-</v>
      </c>
    </row>
    <row r="25" spans="1:26" s="275" customFormat="1" ht="17.25" customHeight="1">
      <c r="A25" s="276">
        <f t="shared" si="1"/>
        <v>14</v>
      </c>
      <c r="B25" s="277"/>
      <c r="C25" s="278"/>
      <c r="D25" s="279"/>
      <c r="E25" s="279"/>
      <c r="F25" s="279"/>
      <c r="G25" s="279"/>
      <c r="H25" s="279"/>
      <c r="I25" s="279"/>
      <c r="J25" s="279"/>
      <c r="K25" s="279"/>
      <c r="L25" s="279"/>
      <c r="M25" s="279"/>
      <c r="N25" s="279"/>
      <c r="O25" s="279"/>
      <c r="P25" s="280">
        <f t="shared" si="0"/>
        <v>0</v>
      </c>
      <c r="Q25" s="449"/>
      <c r="R25" s="442" t="str">
        <f t="shared" si="2"/>
        <v/>
      </c>
      <c r="S25" s="443" t="str">
        <f t="shared" si="3"/>
        <v>-</v>
      </c>
      <c r="T25" s="443" t="str">
        <f t="shared" si="4"/>
        <v>-</v>
      </c>
    </row>
    <row r="26" spans="1:26" s="275" customFormat="1" ht="17.25" customHeight="1">
      <c r="A26" s="276">
        <f t="shared" si="1"/>
        <v>15</v>
      </c>
      <c r="B26" s="277"/>
      <c r="C26" s="278"/>
      <c r="D26" s="279"/>
      <c r="E26" s="279"/>
      <c r="F26" s="279"/>
      <c r="G26" s="279"/>
      <c r="H26" s="279"/>
      <c r="I26" s="279"/>
      <c r="J26" s="279"/>
      <c r="K26" s="279"/>
      <c r="L26" s="279"/>
      <c r="M26" s="279"/>
      <c r="N26" s="279"/>
      <c r="O26" s="279"/>
      <c r="P26" s="280">
        <f t="shared" si="0"/>
        <v>0</v>
      </c>
      <c r="Q26" s="449"/>
      <c r="R26" s="442" t="str">
        <f t="shared" si="2"/>
        <v/>
      </c>
      <c r="S26" s="443" t="str">
        <f t="shared" si="3"/>
        <v>-</v>
      </c>
      <c r="T26" s="443" t="str">
        <f t="shared" si="4"/>
        <v>-</v>
      </c>
    </row>
    <row r="27" spans="1:26" s="275" customFormat="1" ht="17.25" customHeight="1">
      <c r="A27" s="276">
        <f t="shared" si="1"/>
        <v>16</v>
      </c>
      <c r="B27" s="277"/>
      <c r="C27" s="278"/>
      <c r="D27" s="279"/>
      <c r="E27" s="279"/>
      <c r="F27" s="279"/>
      <c r="G27" s="279"/>
      <c r="H27" s="279"/>
      <c r="I27" s="279"/>
      <c r="J27" s="279"/>
      <c r="K27" s="279"/>
      <c r="L27" s="279"/>
      <c r="M27" s="279"/>
      <c r="N27" s="279"/>
      <c r="O27" s="279"/>
      <c r="P27" s="280">
        <f t="shared" si="0"/>
        <v>0</v>
      </c>
      <c r="Q27" s="449"/>
      <c r="R27" s="442" t="str">
        <f t="shared" si="2"/>
        <v/>
      </c>
      <c r="S27" s="443" t="str">
        <f t="shared" si="3"/>
        <v>-</v>
      </c>
      <c r="T27" s="443" t="str">
        <f t="shared" si="4"/>
        <v>-</v>
      </c>
    </row>
    <row r="28" spans="1:26" s="275" customFormat="1" ht="17.25" customHeight="1">
      <c r="A28" s="276">
        <f t="shared" si="1"/>
        <v>17</v>
      </c>
      <c r="B28" s="277"/>
      <c r="C28" s="278"/>
      <c r="D28" s="279"/>
      <c r="E28" s="279"/>
      <c r="F28" s="279"/>
      <c r="G28" s="279"/>
      <c r="H28" s="279"/>
      <c r="I28" s="279"/>
      <c r="J28" s="279"/>
      <c r="K28" s="279"/>
      <c r="L28" s="279"/>
      <c r="M28" s="279"/>
      <c r="N28" s="279"/>
      <c r="O28" s="279"/>
      <c r="P28" s="280">
        <f t="shared" si="0"/>
        <v>0</v>
      </c>
      <c r="Q28" s="449"/>
      <c r="R28" s="442" t="str">
        <f t="shared" si="2"/>
        <v/>
      </c>
      <c r="S28" s="443" t="str">
        <f t="shared" si="3"/>
        <v>-</v>
      </c>
      <c r="T28" s="443" t="str">
        <f t="shared" si="4"/>
        <v>-</v>
      </c>
    </row>
    <row r="29" spans="1:26" s="275" customFormat="1" ht="17.25" customHeight="1">
      <c r="A29" s="276">
        <f t="shared" si="1"/>
        <v>18</v>
      </c>
      <c r="B29" s="277"/>
      <c r="C29" s="278"/>
      <c r="D29" s="279"/>
      <c r="E29" s="279"/>
      <c r="F29" s="279"/>
      <c r="G29" s="279"/>
      <c r="H29" s="279"/>
      <c r="I29" s="279"/>
      <c r="J29" s="279"/>
      <c r="K29" s="279"/>
      <c r="L29" s="279"/>
      <c r="M29" s="279"/>
      <c r="N29" s="279"/>
      <c r="O29" s="279"/>
      <c r="P29" s="280">
        <f t="shared" ref="P29:P32" si="5">SUM(D29:O29)</f>
        <v>0</v>
      </c>
      <c r="Q29" s="449"/>
      <c r="R29" s="442" t="str">
        <f t="shared" ref="R29:R33" si="6">IF(Q29="","",IF(Q29="5h未満",0.5,IF(Q29="5h以上7h未満",0.75,1)))</f>
        <v/>
      </c>
      <c r="S29" s="443" t="str">
        <f t="shared" ref="S29:S33" si="7">IFERROR(P29*R29,"-")</f>
        <v>-</v>
      </c>
      <c r="T29" s="443" t="str">
        <f t="shared" si="4"/>
        <v>-</v>
      </c>
    </row>
    <row r="30" spans="1:26" s="275" customFormat="1" ht="17.25" customHeight="1">
      <c r="A30" s="276">
        <f t="shared" si="1"/>
        <v>19</v>
      </c>
      <c r="B30" s="277"/>
      <c r="C30" s="278"/>
      <c r="D30" s="279"/>
      <c r="E30" s="279"/>
      <c r="F30" s="279"/>
      <c r="G30" s="279"/>
      <c r="H30" s="279"/>
      <c r="I30" s="279"/>
      <c r="J30" s="279"/>
      <c r="K30" s="279"/>
      <c r="L30" s="279"/>
      <c r="M30" s="279"/>
      <c r="N30" s="279"/>
      <c r="O30" s="279"/>
      <c r="P30" s="280">
        <f t="shared" si="5"/>
        <v>0</v>
      </c>
      <c r="Q30" s="449"/>
      <c r="R30" s="442" t="str">
        <f t="shared" si="6"/>
        <v/>
      </c>
      <c r="S30" s="443" t="str">
        <f t="shared" si="7"/>
        <v>-</v>
      </c>
      <c r="T30" s="443" t="str">
        <f t="shared" si="4"/>
        <v>-</v>
      </c>
    </row>
    <row r="31" spans="1:26" s="275" customFormat="1" ht="17.25" customHeight="1">
      <c r="A31" s="276">
        <f t="shared" si="1"/>
        <v>20</v>
      </c>
      <c r="B31" s="277"/>
      <c r="C31" s="278"/>
      <c r="D31" s="279"/>
      <c r="E31" s="279"/>
      <c r="F31" s="279"/>
      <c r="G31" s="279"/>
      <c r="H31" s="279"/>
      <c r="I31" s="279"/>
      <c r="J31" s="279"/>
      <c r="K31" s="279"/>
      <c r="L31" s="279"/>
      <c r="M31" s="279"/>
      <c r="N31" s="279"/>
      <c r="O31" s="279"/>
      <c r="P31" s="280">
        <f t="shared" si="5"/>
        <v>0</v>
      </c>
      <c r="Q31" s="449"/>
      <c r="R31" s="442" t="str">
        <f t="shared" si="6"/>
        <v/>
      </c>
      <c r="S31" s="443" t="str">
        <f t="shared" si="7"/>
        <v>-</v>
      </c>
      <c r="T31" s="443" t="str">
        <f t="shared" si="4"/>
        <v>-</v>
      </c>
    </row>
    <row r="32" spans="1:26" s="275" customFormat="1" ht="17.25" customHeight="1">
      <c r="A32" s="276">
        <f t="shared" si="1"/>
        <v>21</v>
      </c>
      <c r="B32" s="277"/>
      <c r="C32" s="278"/>
      <c r="D32" s="279"/>
      <c r="E32" s="279"/>
      <c r="F32" s="279"/>
      <c r="G32" s="279"/>
      <c r="H32" s="279"/>
      <c r="I32" s="279"/>
      <c r="J32" s="279"/>
      <c r="K32" s="279"/>
      <c r="L32" s="279"/>
      <c r="M32" s="279"/>
      <c r="N32" s="279"/>
      <c r="O32" s="279"/>
      <c r="P32" s="280">
        <f t="shared" si="5"/>
        <v>0</v>
      </c>
      <c r="Q32" s="449"/>
      <c r="R32" s="442" t="str">
        <f t="shared" si="6"/>
        <v/>
      </c>
      <c r="S32" s="443" t="str">
        <f t="shared" si="7"/>
        <v>-</v>
      </c>
      <c r="T32" s="443" t="str">
        <f t="shared" si="4"/>
        <v>-</v>
      </c>
    </row>
    <row r="33" spans="1:20" s="275" customFormat="1" ht="17.25" customHeight="1">
      <c r="A33" s="276">
        <f t="shared" si="1"/>
        <v>22</v>
      </c>
      <c r="B33" s="277"/>
      <c r="C33" s="278"/>
      <c r="D33" s="279"/>
      <c r="E33" s="279"/>
      <c r="F33" s="279"/>
      <c r="G33" s="279"/>
      <c r="H33" s="279"/>
      <c r="I33" s="279"/>
      <c r="J33" s="279"/>
      <c r="K33" s="279"/>
      <c r="L33" s="279"/>
      <c r="M33" s="279"/>
      <c r="N33" s="279"/>
      <c r="O33" s="279"/>
      <c r="P33" s="280">
        <f>SUM(D33:O33)</f>
        <v>0</v>
      </c>
      <c r="Q33" s="449"/>
      <c r="R33" s="442" t="str">
        <f t="shared" si="6"/>
        <v/>
      </c>
      <c r="S33" s="443" t="str">
        <f t="shared" si="7"/>
        <v>-</v>
      </c>
      <c r="T33" s="443" t="str">
        <f t="shared" si="4"/>
        <v>-</v>
      </c>
    </row>
    <row r="34" spans="1:20" s="275" customFormat="1" ht="17.25" customHeight="1">
      <c r="A34" s="276">
        <f t="shared" si="1"/>
        <v>23</v>
      </c>
      <c r="B34" s="277"/>
      <c r="C34" s="278"/>
      <c r="D34" s="279"/>
      <c r="E34" s="279"/>
      <c r="F34" s="279"/>
      <c r="G34" s="279"/>
      <c r="H34" s="279"/>
      <c r="I34" s="279"/>
      <c r="J34" s="279"/>
      <c r="K34" s="279"/>
      <c r="L34" s="279"/>
      <c r="M34" s="279"/>
      <c r="N34" s="279"/>
      <c r="O34" s="279"/>
      <c r="P34" s="280">
        <f t="shared" si="0"/>
        <v>0</v>
      </c>
      <c r="Q34" s="449"/>
      <c r="R34" s="442" t="str">
        <f t="shared" si="2"/>
        <v/>
      </c>
      <c r="S34" s="443" t="str">
        <f t="shared" si="3"/>
        <v>-</v>
      </c>
      <c r="T34" s="443" t="str">
        <f t="shared" si="4"/>
        <v>-</v>
      </c>
    </row>
    <row r="35" spans="1:20" s="275" customFormat="1" ht="17.25" customHeight="1">
      <c r="A35" s="276">
        <f t="shared" si="1"/>
        <v>24</v>
      </c>
      <c r="B35" s="277"/>
      <c r="C35" s="278"/>
      <c r="D35" s="279"/>
      <c r="E35" s="279"/>
      <c r="F35" s="279"/>
      <c r="G35" s="279"/>
      <c r="H35" s="279"/>
      <c r="I35" s="279"/>
      <c r="J35" s="279"/>
      <c r="K35" s="279"/>
      <c r="L35" s="279"/>
      <c r="M35" s="279"/>
      <c r="N35" s="279"/>
      <c r="O35" s="279"/>
      <c r="P35" s="280">
        <f t="shared" si="0"/>
        <v>0</v>
      </c>
      <c r="Q35" s="449"/>
      <c r="R35" s="442" t="str">
        <f t="shared" si="2"/>
        <v/>
      </c>
      <c r="S35" s="443" t="str">
        <f t="shared" si="3"/>
        <v>-</v>
      </c>
      <c r="T35" s="443" t="str">
        <f t="shared" si="4"/>
        <v>-</v>
      </c>
    </row>
    <row r="36" spans="1:20" s="275" customFormat="1" ht="17.25" customHeight="1">
      <c r="A36" s="276">
        <f t="shared" si="1"/>
        <v>25</v>
      </c>
      <c r="B36" s="277"/>
      <c r="C36" s="278"/>
      <c r="D36" s="279"/>
      <c r="E36" s="279"/>
      <c r="F36" s="279"/>
      <c r="G36" s="279"/>
      <c r="H36" s="279"/>
      <c r="I36" s="279"/>
      <c r="J36" s="279"/>
      <c r="K36" s="279"/>
      <c r="L36" s="279"/>
      <c r="M36" s="279"/>
      <c r="N36" s="279"/>
      <c r="O36" s="279"/>
      <c r="P36" s="280">
        <f t="shared" si="0"/>
        <v>0</v>
      </c>
      <c r="Q36" s="449"/>
      <c r="R36" s="442" t="str">
        <f t="shared" si="2"/>
        <v/>
      </c>
      <c r="S36" s="443" t="str">
        <f t="shared" si="3"/>
        <v>-</v>
      </c>
      <c r="T36" s="443" t="str">
        <f t="shared" si="4"/>
        <v>-</v>
      </c>
    </row>
    <row r="37" spans="1:20" s="275" customFormat="1" ht="17.25" customHeight="1">
      <c r="A37" s="276">
        <f t="shared" si="1"/>
        <v>26</v>
      </c>
      <c r="B37" s="277"/>
      <c r="C37" s="278"/>
      <c r="D37" s="279"/>
      <c r="E37" s="279"/>
      <c r="F37" s="279"/>
      <c r="G37" s="279"/>
      <c r="H37" s="279"/>
      <c r="I37" s="279"/>
      <c r="J37" s="279"/>
      <c r="K37" s="279"/>
      <c r="L37" s="279"/>
      <c r="M37" s="279"/>
      <c r="N37" s="279"/>
      <c r="O37" s="279"/>
      <c r="P37" s="280">
        <f t="shared" si="0"/>
        <v>0</v>
      </c>
      <c r="Q37" s="449"/>
      <c r="R37" s="442" t="str">
        <f t="shared" si="2"/>
        <v/>
      </c>
      <c r="S37" s="443" t="str">
        <f t="shared" si="3"/>
        <v>-</v>
      </c>
      <c r="T37" s="443" t="str">
        <f t="shared" si="4"/>
        <v>-</v>
      </c>
    </row>
    <row r="38" spans="1:20" s="275" customFormat="1" ht="17.25" customHeight="1">
      <c r="A38" s="276">
        <f t="shared" si="1"/>
        <v>27</v>
      </c>
      <c r="B38" s="277"/>
      <c r="C38" s="278"/>
      <c r="D38" s="279"/>
      <c r="E38" s="279"/>
      <c r="F38" s="279"/>
      <c r="G38" s="279"/>
      <c r="H38" s="279"/>
      <c r="I38" s="279"/>
      <c r="J38" s="279"/>
      <c r="K38" s="279"/>
      <c r="L38" s="279"/>
      <c r="M38" s="279"/>
      <c r="N38" s="279"/>
      <c r="O38" s="279"/>
      <c r="P38" s="280">
        <f>SUM(D38:O38)</f>
        <v>0</v>
      </c>
      <c r="Q38" s="449"/>
      <c r="R38" s="442" t="str">
        <f t="shared" si="2"/>
        <v/>
      </c>
      <c r="S38" s="443" t="str">
        <f t="shared" si="3"/>
        <v>-</v>
      </c>
      <c r="T38" s="443" t="str">
        <f t="shared" si="4"/>
        <v>-</v>
      </c>
    </row>
    <row r="39" spans="1:20" s="275" customFormat="1" ht="17.25" customHeight="1">
      <c r="A39" s="276">
        <f t="shared" si="1"/>
        <v>28</v>
      </c>
      <c r="B39" s="277"/>
      <c r="C39" s="278"/>
      <c r="D39" s="279"/>
      <c r="E39" s="279"/>
      <c r="F39" s="279"/>
      <c r="G39" s="279"/>
      <c r="H39" s="279"/>
      <c r="I39" s="279"/>
      <c r="J39" s="279"/>
      <c r="K39" s="279"/>
      <c r="L39" s="279"/>
      <c r="M39" s="279"/>
      <c r="N39" s="279"/>
      <c r="O39" s="279"/>
      <c r="P39" s="280">
        <f>SUM(D39:O39)</f>
        <v>0</v>
      </c>
      <c r="Q39" s="449"/>
      <c r="R39" s="442" t="str">
        <f t="shared" si="2"/>
        <v/>
      </c>
      <c r="S39" s="443" t="str">
        <f t="shared" si="3"/>
        <v>-</v>
      </c>
      <c r="T39" s="443" t="str">
        <f t="shared" si="4"/>
        <v>-</v>
      </c>
    </row>
    <row r="40" spans="1:20" s="275" customFormat="1" ht="17.25" customHeight="1">
      <c r="A40" s="276">
        <f t="shared" si="1"/>
        <v>29</v>
      </c>
      <c r="B40" s="277"/>
      <c r="C40" s="278"/>
      <c r="D40" s="279"/>
      <c r="E40" s="279"/>
      <c r="F40" s="279"/>
      <c r="G40" s="279"/>
      <c r="H40" s="279"/>
      <c r="I40" s="279"/>
      <c r="J40" s="279"/>
      <c r="K40" s="279"/>
      <c r="L40" s="279"/>
      <c r="M40" s="279"/>
      <c r="N40" s="279"/>
      <c r="O40" s="279"/>
      <c r="P40" s="280">
        <f t="shared" si="0"/>
        <v>0</v>
      </c>
      <c r="Q40" s="449"/>
      <c r="R40" s="442" t="str">
        <f t="shared" si="2"/>
        <v/>
      </c>
      <c r="S40" s="443" t="str">
        <f t="shared" si="3"/>
        <v>-</v>
      </c>
      <c r="T40" s="443" t="str">
        <f t="shared" si="4"/>
        <v>-</v>
      </c>
    </row>
    <row r="41" spans="1:20" s="275" customFormat="1" ht="17.25" customHeight="1">
      <c r="A41" s="276">
        <f t="shared" si="1"/>
        <v>30</v>
      </c>
      <c r="B41" s="277"/>
      <c r="C41" s="278"/>
      <c r="D41" s="279"/>
      <c r="E41" s="279"/>
      <c r="F41" s="279"/>
      <c r="G41" s="279"/>
      <c r="H41" s="279"/>
      <c r="I41" s="279"/>
      <c r="J41" s="279"/>
      <c r="K41" s="279"/>
      <c r="L41" s="279"/>
      <c r="M41" s="279"/>
      <c r="N41" s="279"/>
      <c r="O41" s="279"/>
      <c r="P41" s="280">
        <f t="shared" si="0"/>
        <v>0</v>
      </c>
      <c r="Q41" s="449"/>
      <c r="R41" s="442" t="str">
        <f t="shared" si="2"/>
        <v/>
      </c>
      <c r="S41" s="443" t="str">
        <f t="shared" si="3"/>
        <v>-</v>
      </c>
      <c r="T41" s="443" t="str">
        <f t="shared" si="4"/>
        <v>-</v>
      </c>
    </row>
    <row r="42" spans="1:20" s="275" customFormat="1">
      <c r="B42" s="281"/>
      <c r="C42" s="281"/>
      <c r="P42" s="282"/>
      <c r="Q42" s="282"/>
      <c r="R42" s="282"/>
      <c r="S42" s="282"/>
    </row>
    <row r="43" spans="1:20" s="275" customFormat="1" ht="13.5" thickBot="1">
      <c r="B43" s="281"/>
      <c r="C43" s="281"/>
      <c r="P43" s="283"/>
      <c r="Q43" s="283"/>
      <c r="R43" s="283"/>
      <c r="S43" s="283"/>
    </row>
    <row r="44" spans="1:20" s="275" customFormat="1" ht="18.75" customHeight="1" thickBot="1">
      <c r="A44" s="603" t="s">
        <v>11</v>
      </c>
      <c r="B44" s="604"/>
      <c r="C44" s="605"/>
      <c r="D44" s="455">
        <f t="shared" ref="D44:T44" si="8">SUM(D12:D41)</f>
        <v>0</v>
      </c>
      <c r="E44" s="455">
        <f t="shared" si="8"/>
        <v>0</v>
      </c>
      <c r="F44" s="455">
        <f t="shared" si="8"/>
        <v>0</v>
      </c>
      <c r="G44" s="455">
        <f t="shared" si="8"/>
        <v>0</v>
      </c>
      <c r="H44" s="455">
        <f t="shared" si="8"/>
        <v>0</v>
      </c>
      <c r="I44" s="455">
        <f t="shared" si="8"/>
        <v>0</v>
      </c>
      <c r="J44" s="455">
        <f t="shared" si="8"/>
        <v>0</v>
      </c>
      <c r="K44" s="455">
        <f t="shared" si="8"/>
        <v>0</v>
      </c>
      <c r="L44" s="455">
        <f t="shared" si="8"/>
        <v>0</v>
      </c>
      <c r="M44" s="455">
        <f t="shared" si="8"/>
        <v>0</v>
      </c>
      <c r="N44" s="455">
        <f t="shared" si="8"/>
        <v>0</v>
      </c>
      <c r="O44" s="455">
        <f t="shared" si="8"/>
        <v>0</v>
      </c>
      <c r="P44" s="456">
        <f t="shared" si="8"/>
        <v>0</v>
      </c>
      <c r="Q44" s="456"/>
      <c r="R44" s="456"/>
      <c r="S44" s="457">
        <f>SUM(S12:S41)</f>
        <v>0</v>
      </c>
      <c r="T44" s="458">
        <f t="shared" si="8"/>
        <v>0</v>
      </c>
    </row>
    <row r="45" spans="1:20" s="275" customFormat="1" ht="7.5" customHeight="1">
      <c r="A45" s="451"/>
      <c r="B45" s="451"/>
      <c r="C45" s="451"/>
      <c r="D45" s="452"/>
      <c r="E45" s="452"/>
      <c r="F45" s="452"/>
      <c r="G45" s="452"/>
      <c r="H45" s="452"/>
      <c r="I45" s="452"/>
      <c r="J45" s="452"/>
      <c r="K45" s="452"/>
      <c r="L45" s="453"/>
      <c r="M45" s="453"/>
      <c r="N45" s="453"/>
      <c r="O45" s="453"/>
      <c r="P45" s="454"/>
      <c r="Q45" s="284"/>
      <c r="R45" s="284"/>
      <c r="S45" s="284"/>
      <c r="T45" s="284"/>
    </row>
    <row r="46" spans="1:20" s="275" customFormat="1" ht="18.75" customHeight="1">
      <c r="A46" s="600" t="s">
        <v>123</v>
      </c>
      <c r="B46" s="601"/>
      <c r="C46" s="602"/>
      <c r="D46" s="448"/>
      <c r="E46" s="448"/>
      <c r="F46" s="448"/>
      <c r="G46" s="448"/>
      <c r="H46" s="448"/>
      <c r="I46" s="448"/>
      <c r="J46" s="448"/>
      <c r="K46" s="448"/>
      <c r="L46" s="448"/>
      <c r="M46" s="448"/>
      <c r="N46" s="448"/>
      <c r="O46" s="448"/>
      <c r="P46" s="280">
        <f>SUM(D46:O46)</f>
        <v>0</v>
      </c>
      <c r="Q46" s="444"/>
      <c r="R46" s="444"/>
      <c r="S46" s="444"/>
      <c r="T46" s="282"/>
    </row>
    <row r="47" spans="1:20" s="275" customFormat="1" ht="13.5" thickBot="1">
      <c r="A47" s="285"/>
      <c r="B47" s="285"/>
      <c r="C47" s="285"/>
      <c r="D47" s="286"/>
      <c r="E47" s="286"/>
      <c r="F47" s="286"/>
      <c r="G47" s="286"/>
      <c r="H47" s="286"/>
      <c r="I47" s="286"/>
      <c r="J47" s="286"/>
      <c r="K47" s="286"/>
      <c r="L47" s="286"/>
      <c r="M47" s="286"/>
      <c r="N47" s="286"/>
      <c r="O47" s="286"/>
      <c r="P47" s="286"/>
      <c r="Q47" s="286"/>
      <c r="R47" s="286"/>
      <c r="S47" s="286"/>
    </row>
    <row r="48" spans="1:20" s="275" customFormat="1" ht="18.75" customHeight="1">
      <c r="A48" s="578" t="s">
        <v>131</v>
      </c>
      <c r="B48" s="579"/>
      <c r="C48" s="580"/>
      <c r="D48" s="459" t="s">
        <v>137</v>
      </c>
      <c r="E48" s="459" t="s">
        <v>139</v>
      </c>
      <c r="F48" s="459" t="s">
        <v>132</v>
      </c>
      <c r="G48" s="459" t="s">
        <v>133</v>
      </c>
      <c r="H48" s="459" t="s">
        <v>134</v>
      </c>
      <c r="I48" s="459" t="s">
        <v>135</v>
      </c>
      <c r="J48" s="620" t="s">
        <v>136</v>
      </c>
      <c r="K48" s="632"/>
      <c r="L48" s="593" t="s">
        <v>310</v>
      </c>
      <c r="M48" s="594"/>
      <c r="N48" s="594"/>
      <c r="O48" s="620" t="s">
        <v>326</v>
      </c>
      <c r="P48" s="621"/>
      <c r="Q48" s="621"/>
      <c r="R48" s="620" t="s">
        <v>311</v>
      </c>
      <c r="S48" s="621"/>
      <c r="T48" s="634"/>
    </row>
    <row r="49" spans="1:20" s="275" customFormat="1" ht="18.75" customHeight="1" thickBot="1">
      <c r="A49" s="581"/>
      <c r="B49" s="582"/>
      <c r="C49" s="583"/>
      <c r="D49" s="460" t="s">
        <v>138</v>
      </c>
      <c r="E49" s="461">
        <f>SUMIF($C$12:$C$41,E$48,$T$12:$T$41)</f>
        <v>0</v>
      </c>
      <c r="F49" s="461">
        <f>SUMIF($C$12:$C$41,F$48,$T$12:$T$41)</f>
        <v>0</v>
      </c>
      <c r="G49" s="461">
        <f>SUMIF($C$12:$C$41,G$48,$T$12:$T$41)</f>
        <v>0</v>
      </c>
      <c r="H49" s="461">
        <f>SUMIF($C$12:$C$41,H$48,$T$12:$T$41)</f>
        <v>0</v>
      </c>
      <c r="I49" s="461">
        <f>SUMIF($C$12:$C$41,I$48,$T$12:$T$41)</f>
        <v>0</v>
      </c>
      <c r="J49" s="595">
        <f>SUM(E49:I49)</f>
        <v>0</v>
      </c>
      <c r="K49" s="633"/>
      <c r="L49" s="595">
        <f>$S$44</f>
        <v>0</v>
      </c>
      <c r="M49" s="596"/>
      <c r="N49" s="596"/>
      <c r="O49" s="622" t="str">
        <f>IF($J$49*$L$49=0,"-",ROUND($J$49/$L$49,1))</f>
        <v>-</v>
      </c>
      <c r="P49" s="623"/>
      <c r="Q49" s="623"/>
      <c r="R49" s="635" t="str">
        <f>IF(O49="-","-",IF(O49&lt;4,"６：１",IF(AND(O49&gt;=4,O49&lt;5),"５：１",IF(O49&gt;=5,"３：１",""))))</f>
        <v>-</v>
      </c>
      <c r="S49" s="636"/>
      <c r="T49" s="637"/>
    </row>
    <row r="50" spans="1:20" ht="13.5" customHeight="1">
      <c r="A50" s="265" t="s">
        <v>319</v>
      </c>
      <c r="B50" s="266"/>
      <c r="C50" s="266"/>
      <c r="D50" s="266"/>
      <c r="E50" s="266"/>
      <c r="F50" s="266"/>
      <c r="G50" s="266"/>
      <c r="H50" s="266"/>
      <c r="I50" s="266"/>
      <c r="J50" s="266"/>
      <c r="K50" s="266"/>
      <c r="L50" s="266"/>
      <c r="M50" s="266"/>
      <c r="N50" s="266"/>
      <c r="O50" s="266"/>
      <c r="P50" s="266"/>
      <c r="Q50" s="266"/>
      <c r="R50" s="266"/>
      <c r="S50" s="266"/>
    </row>
    <row r="51" spans="1:20">
      <c r="A51" s="265" t="s">
        <v>320</v>
      </c>
      <c r="B51" s="266"/>
      <c r="C51" s="266"/>
      <c r="D51" s="266"/>
      <c r="E51" s="266"/>
      <c r="F51" s="266"/>
      <c r="G51" s="266"/>
      <c r="H51" s="266"/>
      <c r="I51" s="266"/>
      <c r="J51" s="266"/>
      <c r="K51" s="266"/>
      <c r="L51" s="266"/>
      <c r="M51" s="266"/>
      <c r="N51" s="266"/>
      <c r="O51" s="266"/>
      <c r="P51" s="266"/>
      <c r="Q51" s="266"/>
      <c r="R51" s="266"/>
      <c r="S51" s="266"/>
    </row>
  </sheetData>
  <mergeCells count="29">
    <mergeCell ref="O48:Q48"/>
    <mergeCell ref="O49:Q49"/>
    <mergeCell ref="T10:T11"/>
    <mergeCell ref="D10:P10"/>
    <mergeCell ref="Q10:Q11"/>
    <mergeCell ref="R10:R11"/>
    <mergeCell ref="S10:S11"/>
    <mergeCell ref="J48:K48"/>
    <mergeCell ref="J49:K49"/>
    <mergeCell ref="R48:T48"/>
    <mergeCell ref="R49:T49"/>
    <mergeCell ref="U7:X7"/>
    <mergeCell ref="D7:F7"/>
    <mergeCell ref="G7:I7"/>
    <mergeCell ref="J7:L7"/>
    <mergeCell ref="M7:Q7"/>
    <mergeCell ref="R7:T7"/>
    <mergeCell ref="A4:C4"/>
    <mergeCell ref="D4:H4"/>
    <mergeCell ref="D6:H6"/>
    <mergeCell ref="A46:C46"/>
    <mergeCell ref="A44:C44"/>
    <mergeCell ref="A48:C49"/>
    <mergeCell ref="D5:M5"/>
    <mergeCell ref="A5:C5"/>
    <mergeCell ref="A7:C7"/>
    <mergeCell ref="A6:C6"/>
    <mergeCell ref="L48:N48"/>
    <mergeCell ref="L49:N49"/>
  </mergeCells>
  <phoneticPr fontId="6"/>
  <dataValidations disablePrompts="1" count="4">
    <dataValidation type="whole" operator="lessThanOrEqual" allowBlank="1" showInputMessage="1" showErrorMessage="1" errorTitle="利用日数の入力に誤りがあります。" error="当該月の日数より大きい数値は入力できません。" sqref="WMC48:WMC49 JM46 TI46 ADE46 ANA46 AWW46 BGS46 BQO46 CAK46 CKG46 CUC46 DDY46 DNU46 DXQ46 EHM46 ERI46 FBE46 FLA46 FUW46 GES46 GOO46 GYK46 HIG46 HSC46 IBY46 ILU46 IVQ46 JFM46 JPI46 JZE46 KJA46 KSW46 LCS46 LMO46 LWK46 MGG46 MQC46 MZY46 NJU46 NTQ46 ODM46 ONI46 OXE46 PHA46 PQW46 QAS46 QKO46 QUK46 REG46 ROC46 RXY46 SHU46 SRQ46 TBM46 TLI46 TVE46 UFA46 UOW46 UYS46 VIO46 VSK46 WCG46 WMC46 WVY46 N65583 JM65583 TI65583 ADE65583 ANA65583 AWW65583 BGS65583 BQO65583 CAK65583 CKG65583 CUC65583 DDY65583 DNU65583 DXQ65583 EHM65583 ERI65583 FBE65583 FLA65583 FUW65583 GES65583 GOO65583 GYK65583 HIG65583 HSC65583 IBY65583 ILU65583 IVQ65583 JFM65583 JPI65583 JZE65583 KJA65583 KSW65583 LCS65583 LMO65583 LWK65583 MGG65583 MQC65583 MZY65583 NJU65583 NTQ65583 ODM65583 ONI65583 OXE65583 PHA65583 PQW65583 QAS65583 QKO65583 QUK65583 REG65583 ROC65583 RXY65583 SHU65583 SRQ65583 TBM65583 TLI65583 TVE65583 UFA65583 UOW65583 UYS65583 VIO65583 VSK65583 WCG65583 WMC65583 WVY65583 N131119 JM131119 TI131119 ADE131119 ANA131119 AWW131119 BGS131119 BQO131119 CAK131119 CKG131119 CUC131119 DDY131119 DNU131119 DXQ131119 EHM131119 ERI131119 FBE131119 FLA131119 FUW131119 GES131119 GOO131119 GYK131119 HIG131119 HSC131119 IBY131119 ILU131119 IVQ131119 JFM131119 JPI131119 JZE131119 KJA131119 KSW131119 LCS131119 LMO131119 LWK131119 MGG131119 MQC131119 MZY131119 NJU131119 NTQ131119 ODM131119 ONI131119 OXE131119 PHA131119 PQW131119 QAS131119 QKO131119 QUK131119 REG131119 ROC131119 RXY131119 SHU131119 SRQ131119 TBM131119 TLI131119 TVE131119 UFA131119 UOW131119 UYS131119 VIO131119 VSK131119 WCG131119 WMC131119 WVY131119 N196655 JM196655 TI196655 ADE196655 ANA196655 AWW196655 BGS196655 BQO196655 CAK196655 CKG196655 CUC196655 DDY196655 DNU196655 DXQ196655 EHM196655 ERI196655 FBE196655 FLA196655 FUW196655 GES196655 GOO196655 GYK196655 HIG196655 HSC196655 IBY196655 ILU196655 IVQ196655 JFM196655 JPI196655 JZE196655 KJA196655 KSW196655 LCS196655 LMO196655 LWK196655 MGG196655 MQC196655 MZY196655 NJU196655 NTQ196655 ODM196655 ONI196655 OXE196655 PHA196655 PQW196655 QAS196655 QKO196655 QUK196655 REG196655 ROC196655 RXY196655 SHU196655 SRQ196655 TBM196655 TLI196655 TVE196655 UFA196655 UOW196655 UYS196655 VIO196655 VSK196655 WCG196655 WMC196655 WVY196655 N262191 JM262191 TI262191 ADE262191 ANA262191 AWW262191 BGS262191 BQO262191 CAK262191 CKG262191 CUC262191 DDY262191 DNU262191 DXQ262191 EHM262191 ERI262191 FBE262191 FLA262191 FUW262191 GES262191 GOO262191 GYK262191 HIG262191 HSC262191 IBY262191 ILU262191 IVQ262191 JFM262191 JPI262191 JZE262191 KJA262191 KSW262191 LCS262191 LMO262191 LWK262191 MGG262191 MQC262191 MZY262191 NJU262191 NTQ262191 ODM262191 ONI262191 OXE262191 PHA262191 PQW262191 QAS262191 QKO262191 QUK262191 REG262191 ROC262191 RXY262191 SHU262191 SRQ262191 TBM262191 TLI262191 TVE262191 UFA262191 UOW262191 UYS262191 VIO262191 VSK262191 WCG262191 WMC262191 WVY262191 N327727 JM327727 TI327727 ADE327727 ANA327727 AWW327727 BGS327727 BQO327727 CAK327727 CKG327727 CUC327727 DDY327727 DNU327727 DXQ327727 EHM327727 ERI327727 FBE327727 FLA327727 FUW327727 GES327727 GOO327727 GYK327727 HIG327727 HSC327727 IBY327727 ILU327727 IVQ327727 JFM327727 JPI327727 JZE327727 KJA327727 KSW327727 LCS327727 LMO327727 LWK327727 MGG327727 MQC327727 MZY327727 NJU327727 NTQ327727 ODM327727 ONI327727 OXE327727 PHA327727 PQW327727 QAS327727 QKO327727 QUK327727 REG327727 ROC327727 RXY327727 SHU327727 SRQ327727 TBM327727 TLI327727 TVE327727 UFA327727 UOW327727 UYS327727 VIO327727 VSK327727 WCG327727 WMC327727 WVY327727 N393263 JM393263 TI393263 ADE393263 ANA393263 AWW393263 BGS393263 BQO393263 CAK393263 CKG393263 CUC393263 DDY393263 DNU393263 DXQ393263 EHM393263 ERI393263 FBE393263 FLA393263 FUW393263 GES393263 GOO393263 GYK393263 HIG393263 HSC393263 IBY393263 ILU393263 IVQ393263 JFM393263 JPI393263 JZE393263 KJA393263 KSW393263 LCS393263 LMO393263 LWK393263 MGG393263 MQC393263 MZY393263 NJU393263 NTQ393263 ODM393263 ONI393263 OXE393263 PHA393263 PQW393263 QAS393263 QKO393263 QUK393263 REG393263 ROC393263 RXY393263 SHU393263 SRQ393263 TBM393263 TLI393263 TVE393263 UFA393263 UOW393263 UYS393263 VIO393263 VSK393263 WCG393263 WMC393263 WVY393263 N458799 JM458799 TI458799 ADE458799 ANA458799 AWW458799 BGS458799 BQO458799 CAK458799 CKG458799 CUC458799 DDY458799 DNU458799 DXQ458799 EHM458799 ERI458799 FBE458799 FLA458799 FUW458799 GES458799 GOO458799 GYK458799 HIG458799 HSC458799 IBY458799 ILU458799 IVQ458799 JFM458799 JPI458799 JZE458799 KJA458799 KSW458799 LCS458799 LMO458799 LWK458799 MGG458799 MQC458799 MZY458799 NJU458799 NTQ458799 ODM458799 ONI458799 OXE458799 PHA458799 PQW458799 QAS458799 QKO458799 QUK458799 REG458799 ROC458799 RXY458799 SHU458799 SRQ458799 TBM458799 TLI458799 TVE458799 UFA458799 UOW458799 UYS458799 VIO458799 VSK458799 WCG458799 WMC458799 WVY458799 N524335 JM524335 TI524335 ADE524335 ANA524335 AWW524335 BGS524335 BQO524335 CAK524335 CKG524335 CUC524335 DDY524335 DNU524335 DXQ524335 EHM524335 ERI524335 FBE524335 FLA524335 FUW524335 GES524335 GOO524335 GYK524335 HIG524335 HSC524335 IBY524335 ILU524335 IVQ524335 JFM524335 JPI524335 JZE524335 KJA524335 KSW524335 LCS524335 LMO524335 LWK524335 MGG524335 MQC524335 MZY524335 NJU524335 NTQ524335 ODM524335 ONI524335 OXE524335 PHA524335 PQW524335 QAS524335 QKO524335 QUK524335 REG524335 ROC524335 RXY524335 SHU524335 SRQ524335 TBM524335 TLI524335 TVE524335 UFA524335 UOW524335 UYS524335 VIO524335 VSK524335 WCG524335 WMC524335 WVY524335 N589871 JM589871 TI589871 ADE589871 ANA589871 AWW589871 BGS589871 BQO589871 CAK589871 CKG589871 CUC589871 DDY589871 DNU589871 DXQ589871 EHM589871 ERI589871 FBE589871 FLA589871 FUW589871 GES589871 GOO589871 GYK589871 HIG589871 HSC589871 IBY589871 ILU589871 IVQ589871 JFM589871 JPI589871 JZE589871 KJA589871 KSW589871 LCS589871 LMO589871 LWK589871 MGG589871 MQC589871 MZY589871 NJU589871 NTQ589871 ODM589871 ONI589871 OXE589871 PHA589871 PQW589871 QAS589871 QKO589871 QUK589871 REG589871 ROC589871 RXY589871 SHU589871 SRQ589871 TBM589871 TLI589871 TVE589871 UFA589871 UOW589871 UYS589871 VIO589871 VSK589871 WCG589871 WMC589871 WVY589871 N655407 JM655407 TI655407 ADE655407 ANA655407 AWW655407 BGS655407 BQO655407 CAK655407 CKG655407 CUC655407 DDY655407 DNU655407 DXQ655407 EHM655407 ERI655407 FBE655407 FLA655407 FUW655407 GES655407 GOO655407 GYK655407 HIG655407 HSC655407 IBY655407 ILU655407 IVQ655407 JFM655407 JPI655407 JZE655407 KJA655407 KSW655407 LCS655407 LMO655407 LWK655407 MGG655407 MQC655407 MZY655407 NJU655407 NTQ655407 ODM655407 ONI655407 OXE655407 PHA655407 PQW655407 QAS655407 QKO655407 QUK655407 REG655407 ROC655407 RXY655407 SHU655407 SRQ655407 TBM655407 TLI655407 TVE655407 UFA655407 UOW655407 UYS655407 VIO655407 VSK655407 WCG655407 WMC655407 WVY655407 N720943 JM720943 TI720943 ADE720943 ANA720943 AWW720943 BGS720943 BQO720943 CAK720943 CKG720943 CUC720943 DDY720943 DNU720943 DXQ720943 EHM720943 ERI720943 FBE720943 FLA720943 FUW720943 GES720943 GOO720943 GYK720943 HIG720943 HSC720943 IBY720943 ILU720943 IVQ720943 JFM720943 JPI720943 JZE720943 KJA720943 KSW720943 LCS720943 LMO720943 LWK720943 MGG720943 MQC720943 MZY720943 NJU720943 NTQ720943 ODM720943 ONI720943 OXE720943 PHA720943 PQW720943 QAS720943 QKO720943 QUK720943 REG720943 ROC720943 RXY720943 SHU720943 SRQ720943 TBM720943 TLI720943 TVE720943 UFA720943 UOW720943 UYS720943 VIO720943 VSK720943 WCG720943 WMC720943 WVY720943 N786479 JM786479 TI786479 ADE786479 ANA786479 AWW786479 BGS786479 BQO786479 CAK786479 CKG786479 CUC786479 DDY786479 DNU786479 DXQ786479 EHM786479 ERI786479 FBE786479 FLA786479 FUW786479 GES786479 GOO786479 GYK786479 HIG786479 HSC786479 IBY786479 ILU786479 IVQ786479 JFM786479 JPI786479 JZE786479 KJA786479 KSW786479 LCS786479 LMO786479 LWK786479 MGG786479 MQC786479 MZY786479 NJU786479 NTQ786479 ODM786479 ONI786479 OXE786479 PHA786479 PQW786479 QAS786479 QKO786479 QUK786479 REG786479 ROC786479 RXY786479 SHU786479 SRQ786479 TBM786479 TLI786479 TVE786479 UFA786479 UOW786479 UYS786479 VIO786479 VSK786479 WCG786479 WMC786479 WVY786479 N852015 JM852015 TI852015 ADE852015 ANA852015 AWW852015 BGS852015 BQO852015 CAK852015 CKG852015 CUC852015 DDY852015 DNU852015 DXQ852015 EHM852015 ERI852015 FBE852015 FLA852015 FUW852015 GES852015 GOO852015 GYK852015 HIG852015 HSC852015 IBY852015 ILU852015 IVQ852015 JFM852015 JPI852015 JZE852015 KJA852015 KSW852015 LCS852015 LMO852015 LWK852015 MGG852015 MQC852015 MZY852015 NJU852015 NTQ852015 ODM852015 ONI852015 OXE852015 PHA852015 PQW852015 QAS852015 QKO852015 QUK852015 REG852015 ROC852015 RXY852015 SHU852015 SRQ852015 TBM852015 TLI852015 TVE852015 UFA852015 UOW852015 UYS852015 VIO852015 VSK852015 WCG852015 WMC852015 WVY852015 N917551 JM917551 TI917551 ADE917551 ANA917551 AWW917551 BGS917551 BQO917551 CAK917551 CKG917551 CUC917551 DDY917551 DNU917551 DXQ917551 EHM917551 ERI917551 FBE917551 FLA917551 FUW917551 GES917551 GOO917551 GYK917551 HIG917551 HSC917551 IBY917551 ILU917551 IVQ917551 JFM917551 JPI917551 JZE917551 KJA917551 KSW917551 LCS917551 LMO917551 LWK917551 MGG917551 MQC917551 MZY917551 NJU917551 NTQ917551 ODM917551 ONI917551 OXE917551 PHA917551 PQW917551 QAS917551 QKO917551 QUK917551 REG917551 ROC917551 RXY917551 SHU917551 SRQ917551 TBM917551 TLI917551 TVE917551 UFA917551 UOW917551 UYS917551 VIO917551 VSK917551 WCG917551 WMC917551 WVY917551 N983087 JM983087 TI983087 ADE983087 ANA983087 AWW983087 BGS983087 BQO983087 CAK983087 CKG983087 CUC983087 DDY983087 DNU983087 DXQ983087 EHM983087 ERI983087 FBE983087 FLA983087 FUW983087 GES983087 GOO983087 GYK983087 HIG983087 HSC983087 IBY983087 ILU983087 IVQ983087 JFM983087 JPI983087 JZE983087 KJA983087 KSW983087 LCS983087 LMO983087 LWK983087 MGG983087 MQC983087 MZY983087 NJU983087 NTQ983087 ODM983087 ONI983087 OXE983087 PHA983087 PQW983087 QAS983087 QKO983087 QUK983087 REG983087 ROC983087 RXY983087 SHU983087 SRQ983087 TBM983087 TLI983087 TVE983087 UFA983087 UOW983087 UYS983087 VIO983087 VSK983087 WCG983087 WMC983087 WVY983087 WVY48:WVY49 JM48:JM49 TI48:TI49 ADE48:ADE49 ANA48:ANA49 AWW48:AWW49 BGS48:BGS49 BQO48:BQO49 CAK48:CAK49 CKG48:CKG49 CUC48:CUC49 DDY48:DDY49 DNU48:DNU49 DXQ48:DXQ49 EHM48:EHM49 ERI48:ERI49 FBE48:FBE49 FLA48:FLA49 FUW48:FUW49 GES48:GES49 GOO48:GOO49 GYK48:GYK49 HIG48:HIG49 HSC48:HSC49 IBY48:IBY49 ILU48:ILU49 IVQ48:IVQ49 JFM48:JFM49 JPI48:JPI49 JZE48:JZE49 KJA48:KJA49 KSW48:KSW49 LCS48:LCS49 LMO48:LMO49 LWK48:LWK49 MGG48:MGG49 MQC48:MQC49 MZY48:MZY49 NJU48:NJU49 NTQ48:NTQ49 ODM48:ODM49 ONI48:ONI49 OXE48:OXE49 PHA48:PHA49 PQW48:PQW49 QAS48:QAS49 QKO48:QKO49 QUK48:QUK49 REG48:REG49 ROC48:ROC49 RXY48:RXY49 SHU48:SHU49 SRQ48:SRQ49 TBM48:TBM49 TLI48:TLI49 TVE48:TVE49 UFA48:UFA49 UOW48:UOW49 UYS48:UYS49 VIO48:VIO49 VSK48:VSK49 WCG48:WCG49">
      <formula1>29</formula1>
    </dataValidation>
    <dataValidation type="list" allowBlank="1" showInputMessage="1" showErrorMessage="1" sqref="C12:C41">
      <formula1>",区分２,区分３,区分４,区分５,区分６"</formula1>
    </dataValidation>
    <dataValidation type="list" allowBlank="1" showInputMessage="1" showErrorMessage="1" sqref="Q12:Q41">
      <formula1>"5h未満,5h以上7h未満,7h以上"</formula1>
    </dataValidation>
    <dataValidation type="list" allowBlank="1" showInputMessage="1" showErrorMessage="1" sqref="R7:T7">
      <formula1>"3月の実績,聞き取りによる見込み,その他"</formula1>
    </dataValidation>
  </dataValidations>
  <printOptions horizontalCentered="1"/>
  <pageMargins left="0.59055118110236227" right="0.39370078740157483" top="0.59055118110236227" bottom="0.39370078740157483" header="0.51181102362204722" footer="0.51181102362204722"/>
  <pageSetup paperSize="9" scale="59" firstPageNumber="10" orientation="portrait" useFirstPageNumber="1"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Z51"/>
  <sheetViews>
    <sheetView view="pageBreakPreview" zoomScale="85" zoomScaleNormal="115" zoomScaleSheetLayoutView="85" workbookViewId="0"/>
  </sheetViews>
  <sheetFormatPr defaultRowHeight="13"/>
  <cols>
    <col min="1" max="1" width="4.08984375" style="265" customWidth="1"/>
    <col min="2" max="2" width="18.26953125" style="267" customWidth="1"/>
    <col min="3" max="3" width="8" style="267" customWidth="1"/>
    <col min="4" max="15" width="6.6328125" style="265" customWidth="1"/>
    <col min="16" max="16" width="7.6328125" style="288" customWidth="1"/>
    <col min="17" max="17" width="10.08984375" style="288" bestFit="1" customWidth="1"/>
    <col min="18" max="18" width="5.90625" style="288" bestFit="1" customWidth="1"/>
    <col min="19" max="19" width="10" style="288" customWidth="1"/>
    <col min="20" max="20" width="12.26953125" style="265" customWidth="1"/>
    <col min="21" max="22" width="9" style="265"/>
    <col min="23" max="23" width="11.7265625" style="265" customWidth="1"/>
    <col min="24" max="259" width="9" style="265"/>
    <col min="260" max="260" width="6.6328125" style="265" customWidth="1"/>
    <col min="261" max="261" width="5.6328125" style="265" customWidth="1"/>
    <col min="262" max="262" width="12.26953125" style="265" customWidth="1"/>
    <col min="263" max="274" width="6.6328125" style="265" customWidth="1"/>
    <col min="275" max="275" width="7.6328125" style="265" customWidth="1"/>
    <col min="276" max="515" width="9" style="265"/>
    <col min="516" max="516" width="6.6328125" style="265" customWidth="1"/>
    <col min="517" max="517" width="5.6328125" style="265" customWidth="1"/>
    <col min="518" max="518" width="12.26953125" style="265" customWidth="1"/>
    <col min="519" max="530" width="6.6328125" style="265" customWidth="1"/>
    <col min="531" max="531" width="7.6328125" style="265" customWidth="1"/>
    <col min="532" max="771" width="9" style="265"/>
    <col min="772" max="772" width="6.6328125" style="265" customWidth="1"/>
    <col min="773" max="773" width="5.6328125" style="265" customWidth="1"/>
    <col min="774" max="774" width="12.26953125" style="265" customWidth="1"/>
    <col min="775" max="786" width="6.6328125" style="265" customWidth="1"/>
    <col min="787" max="787" width="7.6328125" style="265" customWidth="1"/>
    <col min="788" max="1027" width="9" style="265"/>
    <col min="1028" max="1028" width="6.6328125" style="265" customWidth="1"/>
    <col min="1029" max="1029" width="5.6328125" style="265" customWidth="1"/>
    <col min="1030" max="1030" width="12.26953125" style="265" customWidth="1"/>
    <col min="1031" max="1042" width="6.6328125" style="265" customWidth="1"/>
    <col min="1043" max="1043" width="7.6328125" style="265" customWidth="1"/>
    <col min="1044" max="1283" width="9" style="265"/>
    <col min="1284" max="1284" width="6.6328125" style="265" customWidth="1"/>
    <col min="1285" max="1285" width="5.6328125" style="265" customWidth="1"/>
    <col min="1286" max="1286" width="12.26953125" style="265" customWidth="1"/>
    <col min="1287" max="1298" width="6.6328125" style="265" customWidth="1"/>
    <col min="1299" max="1299" width="7.6328125" style="265" customWidth="1"/>
    <col min="1300" max="1539" width="9" style="265"/>
    <col min="1540" max="1540" width="6.6328125" style="265" customWidth="1"/>
    <col min="1541" max="1541" width="5.6328125" style="265" customWidth="1"/>
    <col min="1542" max="1542" width="12.26953125" style="265" customWidth="1"/>
    <col min="1543" max="1554" width="6.6328125" style="265" customWidth="1"/>
    <col min="1555" max="1555" width="7.6328125" style="265" customWidth="1"/>
    <col min="1556" max="1795" width="9" style="265"/>
    <col min="1796" max="1796" width="6.6328125" style="265" customWidth="1"/>
    <col min="1797" max="1797" width="5.6328125" style="265" customWidth="1"/>
    <col min="1798" max="1798" width="12.26953125" style="265" customWidth="1"/>
    <col min="1799" max="1810" width="6.6328125" style="265" customWidth="1"/>
    <col min="1811" max="1811" width="7.6328125" style="265" customWidth="1"/>
    <col min="1812" max="2051" width="9" style="265"/>
    <col min="2052" max="2052" width="6.6328125" style="265" customWidth="1"/>
    <col min="2053" max="2053" width="5.6328125" style="265" customWidth="1"/>
    <col min="2054" max="2054" width="12.26953125" style="265" customWidth="1"/>
    <col min="2055" max="2066" width="6.6328125" style="265" customWidth="1"/>
    <col min="2067" max="2067" width="7.6328125" style="265" customWidth="1"/>
    <col min="2068" max="2307" width="9" style="265"/>
    <col min="2308" max="2308" width="6.6328125" style="265" customWidth="1"/>
    <col min="2309" max="2309" width="5.6328125" style="265" customWidth="1"/>
    <col min="2310" max="2310" width="12.26953125" style="265" customWidth="1"/>
    <col min="2311" max="2322" width="6.6328125" style="265" customWidth="1"/>
    <col min="2323" max="2323" width="7.6328125" style="265" customWidth="1"/>
    <col min="2324" max="2563" width="9" style="265"/>
    <col min="2564" max="2564" width="6.6328125" style="265" customWidth="1"/>
    <col min="2565" max="2565" width="5.6328125" style="265" customWidth="1"/>
    <col min="2566" max="2566" width="12.26953125" style="265" customWidth="1"/>
    <col min="2567" max="2578" width="6.6328125" style="265" customWidth="1"/>
    <col min="2579" max="2579" width="7.6328125" style="265" customWidth="1"/>
    <col min="2580" max="2819" width="9" style="265"/>
    <col min="2820" max="2820" width="6.6328125" style="265" customWidth="1"/>
    <col min="2821" max="2821" width="5.6328125" style="265" customWidth="1"/>
    <col min="2822" max="2822" width="12.26953125" style="265" customWidth="1"/>
    <col min="2823" max="2834" width="6.6328125" style="265" customWidth="1"/>
    <col min="2835" max="2835" width="7.6328125" style="265" customWidth="1"/>
    <col min="2836" max="3075" width="9" style="265"/>
    <col min="3076" max="3076" width="6.6328125" style="265" customWidth="1"/>
    <col min="3077" max="3077" width="5.6328125" style="265" customWidth="1"/>
    <col min="3078" max="3078" width="12.26953125" style="265" customWidth="1"/>
    <col min="3079" max="3090" width="6.6328125" style="265" customWidth="1"/>
    <col min="3091" max="3091" width="7.6328125" style="265" customWidth="1"/>
    <col min="3092" max="3331" width="9" style="265"/>
    <col min="3332" max="3332" width="6.6328125" style="265" customWidth="1"/>
    <col min="3333" max="3333" width="5.6328125" style="265" customWidth="1"/>
    <col min="3334" max="3334" width="12.26953125" style="265" customWidth="1"/>
    <col min="3335" max="3346" width="6.6328125" style="265" customWidth="1"/>
    <col min="3347" max="3347" width="7.6328125" style="265" customWidth="1"/>
    <col min="3348" max="3587" width="9" style="265"/>
    <col min="3588" max="3588" width="6.6328125" style="265" customWidth="1"/>
    <col min="3589" max="3589" width="5.6328125" style="265" customWidth="1"/>
    <col min="3590" max="3590" width="12.26953125" style="265" customWidth="1"/>
    <col min="3591" max="3602" width="6.6328125" style="265" customWidth="1"/>
    <col min="3603" max="3603" width="7.6328125" style="265" customWidth="1"/>
    <col min="3604" max="3843" width="9" style="265"/>
    <col min="3844" max="3844" width="6.6328125" style="265" customWidth="1"/>
    <col min="3845" max="3845" width="5.6328125" style="265" customWidth="1"/>
    <col min="3846" max="3846" width="12.26953125" style="265" customWidth="1"/>
    <col min="3847" max="3858" width="6.6328125" style="265" customWidth="1"/>
    <col min="3859" max="3859" width="7.6328125" style="265" customWidth="1"/>
    <col min="3860" max="4099" width="9" style="265"/>
    <col min="4100" max="4100" width="6.6328125" style="265" customWidth="1"/>
    <col min="4101" max="4101" width="5.6328125" style="265" customWidth="1"/>
    <col min="4102" max="4102" width="12.26953125" style="265" customWidth="1"/>
    <col min="4103" max="4114" width="6.6328125" style="265" customWidth="1"/>
    <col min="4115" max="4115" width="7.6328125" style="265" customWidth="1"/>
    <col min="4116" max="4355" width="9" style="265"/>
    <col min="4356" max="4356" width="6.6328125" style="265" customWidth="1"/>
    <col min="4357" max="4357" width="5.6328125" style="265" customWidth="1"/>
    <col min="4358" max="4358" width="12.26953125" style="265" customWidth="1"/>
    <col min="4359" max="4370" width="6.6328125" style="265" customWidth="1"/>
    <col min="4371" max="4371" width="7.6328125" style="265" customWidth="1"/>
    <col min="4372" max="4611" width="9" style="265"/>
    <col min="4612" max="4612" width="6.6328125" style="265" customWidth="1"/>
    <col min="4613" max="4613" width="5.6328125" style="265" customWidth="1"/>
    <col min="4614" max="4614" width="12.26953125" style="265" customWidth="1"/>
    <col min="4615" max="4626" width="6.6328125" style="265" customWidth="1"/>
    <col min="4627" max="4627" width="7.6328125" style="265" customWidth="1"/>
    <col min="4628" max="4867" width="9" style="265"/>
    <col min="4868" max="4868" width="6.6328125" style="265" customWidth="1"/>
    <col min="4869" max="4869" width="5.6328125" style="265" customWidth="1"/>
    <col min="4870" max="4870" width="12.26953125" style="265" customWidth="1"/>
    <col min="4871" max="4882" width="6.6328125" style="265" customWidth="1"/>
    <col min="4883" max="4883" width="7.6328125" style="265" customWidth="1"/>
    <col min="4884" max="5123" width="9" style="265"/>
    <col min="5124" max="5124" width="6.6328125" style="265" customWidth="1"/>
    <col min="5125" max="5125" width="5.6328125" style="265" customWidth="1"/>
    <col min="5126" max="5126" width="12.26953125" style="265" customWidth="1"/>
    <col min="5127" max="5138" width="6.6328125" style="265" customWidth="1"/>
    <col min="5139" max="5139" width="7.6328125" style="265" customWidth="1"/>
    <col min="5140" max="5379" width="9" style="265"/>
    <col min="5380" max="5380" width="6.6328125" style="265" customWidth="1"/>
    <col min="5381" max="5381" width="5.6328125" style="265" customWidth="1"/>
    <col min="5382" max="5382" width="12.26953125" style="265" customWidth="1"/>
    <col min="5383" max="5394" width="6.6328125" style="265" customWidth="1"/>
    <col min="5395" max="5395" width="7.6328125" style="265" customWidth="1"/>
    <col min="5396" max="5635" width="9" style="265"/>
    <col min="5636" max="5636" width="6.6328125" style="265" customWidth="1"/>
    <col min="5637" max="5637" width="5.6328125" style="265" customWidth="1"/>
    <col min="5638" max="5638" width="12.26953125" style="265" customWidth="1"/>
    <col min="5639" max="5650" width="6.6328125" style="265" customWidth="1"/>
    <col min="5651" max="5651" width="7.6328125" style="265" customWidth="1"/>
    <col min="5652" max="5891" width="9" style="265"/>
    <col min="5892" max="5892" width="6.6328125" style="265" customWidth="1"/>
    <col min="5893" max="5893" width="5.6328125" style="265" customWidth="1"/>
    <col min="5894" max="5894" width="12.26953125" style="265" customWidth="1"/>
    <col min="5895" max="5906" width="6.6328125" style="265" customWidth="1"/>
    <col min="5907" max="5907" width="7.6328125" style="265" customWidth="1"/>
    <col min="5908" max="6147" width="9" style="265"/>
    <col min="6148" max="6148" width="6.6328125" style="265" customWidth="1"/>
    <col min="6149" max="6149" width="5.6328125" style="265" customWidth="1"/>
    <col min="6150" max="6150" width="12.26953125" style="265" customWidth="1"/>
    <col min="6151" max="6162" width="6.6328125" style="265" customWidth="1"/>
    <col min="6163" max="6163" width="7.6328125" style="265" customWidth="1"/>
    <col min="6164" max="6403" width="9" style="265"/>
    <col min="6404" max="6404" width="6.6328125" style="265" customWidth="1"/>
    <col min="6405" max="6405" width="5.6328125" style="265" customWidth="1"/>
    <col min="6406" max="6406" width="12.26953125" style="265" customWidth="1"/>
    <col min="6407" max="6418" width="6.6328125" style="265" customWidth="1"/>
    <col min="6419" max="6419" width="7.6328125" style="265" customWidth="1"/>
    <col min="6420" max="6659" width="9" style="265"/>
    <col min="6660" max="6660" width="6.6328125" style="265" customWidth="1"/>
    <col min="6661" max="6661" width="5.6328125" style="265" customWidth="1"/>
    <col min="6662" max="6662" width="12.26953125" style="265" customWidth="1"/>
    <col min="6663" max="6674" width="6.6328125" style="265" customWidth="1"/>
    <col min="6675" max="6675" width="7.6328125" style="265" customWidth="1"/>
    <col min="6676" max="6915" width="9" style="265"/>
    <col min="6916" max="6916" width="6.6328125" style="265" customWidth="1"/>
    <col min="6917" max="6917" width="5.6328125" style="265" customWidth="1"/>
    <col min="6918" max="6918" width="12.26953125" style="265" customWidth="1"/>
    <col min="6919" max="6930" width="6.6328125" style="265" customWidth="1"/>
    <col min="6931" max="6931" width="7.6328125" style="265" customWidth="1"/>
    <col min="6932" max="7171" width="9" style="265"/>
    <col min="7172" max="7172" width="6.6328125" style="265" customWidth="1"/>
    <col min="7173" max="7173" width="5.6328125" style="265" customWidth="1"/>
    <col min="7174" max="7174" width="12.26953125" style="265" customWidth="1"/>
    <col min="7175" max="7186" width="6.6328125" style="265" customWidth="1"/>
    <col min="7187" max="7187" width="7.6328125" style="265" customWidth="1"/>
    <col min="7188" max="7427" width="9" style="265"/>
    <col min="7428" max="7428" width="6.6328125" style="265" customWidth="1"/>
    <col min="7429" max="7429" width="5.6328125" style="265" customWidth="1"/>
    <col min="7430" max="7430" width="12.26953125" style="265" customWidth="1"/>
    <col min="7431" max="7442" width="6.6328125" style="265" customWidth="1"/>
    <col min="7443" max="7443" width="7.6328125" style="265" customWidth="1"/>
    <col min="7444" max="7683" width="9" style="265"/>
    <col min="7684" max="7684" width="6.6328125" style="265" customWidth="1"/>
    <col min="7685" max="7685" width="5.6328125" style="265" customWidth="1"/>
    <col min="7686" max="7686" width="12.26953125" style="265" customWidth="1"/>
    <col min="7687" max="7698" width="6.6328125" style="265" customWidth="1"/>
    <col min="7699" max="7699" width="7.6328125" style="265" customWidth="1"/>
    <col min="7700" max="7939" width="9" style="265"/>
    <col min="7940" max="7940" width="6.6328125" style="265" customWidth="1"/>
    <col min="7941" max="7941" width="5.6328125" style="265" customWidth="1"/>
    <col min="7942" max="7942" width="12.26953125" style="265" customWidth="1"/>
    <col min="7943" max="7954" width="6.6328125" style="265" customWidth="1"/>
    <col min="7955" max="7955" width="7.6328125" style="265" customWidth="1"/>
    <col min="7956" max="8195" width="9" style="265"/>
    <col min="8196" max="8196" width="6.6328125" style="265" customWidth="1"/>
    <col min="8197" max="8197" width="5.6328125" style="265" customWidth="1"/>
    <col min="8198" max="8198" width="12.26953125" style="265" customWidth="1"/>
    <col min="8199" max="8210" width="6.6328125" style="265" customWidth="1"/>
    <col min="8211" max="8211" width="7.6328125" style="265" customWidth="1"/>
    <col min="8212" max="8451" width="9" style="265"/>
    <col min="8452" max="8452" width="6.6328125" style="265" customWidth="1"/>
    <col min="8453" max="8453" width="5.6328125" style="265" customWidth="1"/>
    <col min="8454" max="8454" width="12.26953125" style="265" customWidth="1"/>
    <col min="8455" max="8466" width="6.6328125" style="265" customWidth="1"/>
    <col min="8467" max="8467" width="7.6328125" style="265" customWidth="1"/>
    <col min="8468" max="8707" width="9" style="265"/>
    <col min="8708" max="8708" width="6.6328125" style="265" customWidth="1"/>
    <col min="8709" max="8709" width="5.6328125" style="265" customWidth="1"/>
    <col min="8710" max="8710" width="12.26953125" style="265" customWidth="1"/>
    <col min="8711" max="8722" width="6.6328125" style="265" customWidth="1"/>
    <col min="8723" max="8723" width="7.6328125" style="265" customWidth="1"/>
    <col min="8724" max="8963" width="9" style="265"/>
    <col min="8964" max="8964" width="6.6328125" style="265" customWidth="1"/>
    <col min="8965" max="8965" width="5.6328125" style="265" customWidth="1"/>
    <col min="8966" max="8966" width="12.26953125" style="265" customWidth="1"/>
    <col min="8967" max="8978" width="6.6328125" style="265" customWidth="1"/>
    <col min="8979" max="8979" width="7.6328125" style="265" customWidth="1"/>
    <col min="8980" max="9219" width="9" style="265"/>
    <col min="9220" max="9220" width="6.6328125" style="265" customWidth="1"/>
    <col min="9221" max="9221" width="5.6328125" style="265" customWidth="1"/>
    <col min="9222" max="9222" width="12.26953125" style="265" customWidth="1"/>
    <col min="9223" max="9234" width="6.6328125" style="265" customWidth="1"/>
    <col min="9235" max="9235" width="7.6328125" style="265" customWidth="1"/>
    <col min="9236" max="9475" width="9" style="265"/>
    <col min="9476" max="9476" width="6.6328125" style="265" customWidth="1"/>
    <col min="9477" max="9477" width="5.6328125" style="265" customWidth="1"/>
    <col min="9478" max="9478" width="12.26953125" style="265" customWidth="1"/>
    <col min="9479" max="9490" width="6.6328125" style="265" customWidth="1"/>
    <col min="9491" max="9491" width="7.6328125" style="265" customWidth="1"/>
    <col min="9492" max="9731" width="9" style="265"/>
    <col min="9732" max="9732" width="6.6328125" style="265" customWidth="1"/>
    <col min="9733" max="9733" width="5.6328125" style="265" customWidth="1"/>
    <col min="9734" max="9734" width="12.26953125" style="265" customWidth="1"/>
    <col min="9735" max="9746" width="6.6328125" style="265" customWidth="1"/>
    <col min="9747" max="9747" width="7.6328125" style="265" customWidth="1"/>
    <col min="9748" max="9987" width="9" style="265"/>
    <col min="9988" max="9988" width="6.6328125" style="265" customWidth="1"/>
    <col min="9989" max="9989" width="5.6328125" style="265" customWidth="1"/>
    <col min="9990" max="9990" width="12.26953125" style="265" customWidth="1"/>
    <col min="9991" max="10002" width="6.6328125" style="265" customWidth="1"/>
    <col min="10003" max="10003" width="7.6328125" style="265" customWidth="1"/>
    <col min="10004" max="10243" width="9" style="265"/>
    <col min="10244" max="10244" width="6.6328125" style="265" customWidth="1"/>
    <col min="10245" max="10245" width="5.6328125" style="265" customWidth="1"/>
    <col min="10246" max="10246" width="12.26953125" style="265" customWidth="1"/>
    <col min="10247" max="10258" width="6.6328125" style="265" customWidth="1"/>
    <col min="10259" max="10259" width="7.6328125" style="265" customWidth="1"/>
    <col min="10260" max="10499" width="9" style="265"/>
    <col min="10500" max="10500" width="6.6328125" style="265" customWidth="1"/>
    <col min="10501" max="10501" width="5.6328125" style="265" customWidth="1"/>
    <col min="10502" max="10502" width="12.26953125" style="265" customWidth="1"/>
    <col min="10503" max="10514" width="6.6328125" style="265" customWidth="1"/>
    <col min="10515" max="10515" width="7.6328125" style="265" customWidth="1"/>
    <col min="10516" max="10755" width="9" style="265"/>
    <col min="10756" max="10756" width="6.6328125" style="265" customWidth="1"/>
    <col min="10757" max="10757" width="5.6328125" style="265" customWidth="1"/>
    <col min="10758" max="10758" width="12.26953125" style="265" customWidth="1"/>
    <col min="10759" max="10770" width="6.6328125" style="265" customWidth="1"/>
    <col min="10771" max="10771" width="7.6328125" style="265" customWidth="1"/>
    <col min="10772" max="11011" width="9" style="265"/>
    <col min="11012" max="11012" width="6.6328125" style="265" customWidth="1"/>
    <col min="11013" max="11013" width="5.6328125" style="265" customWidth="1"/>
    <col min="11014" max="11014" width="12.26953125" style="265" customWidth="1"/>
    <col min="11015" max="11026" width="6.6328125" style="265" customWidth="1"/>
    <col min="11027" max="11027" width="7.6328125" style="265" customWidth="1"/>
    <col min="11028" max="11267" width="9" style="265"/>
    <col min="11268" max="11268" width="6.6328125" style="265" customWidth="1"/>
    <col min="11269" max="11269" width="5.6328125" style="265" customWidth="1"/>
    <col min="11270" max="11270" width="12.26953125" style="265" customWidth="1"/>
    <col min="11271" max="11282" width="6.6328125" style="265" customWidth="1"/>
    <col min="11283" max="11283" width="7.6328125" style="265" customWidth="1"/>
    <col min="11284" max="11523" width="9" style="265"/>
    <col min="11524" max="11524" width="6.6328125" style="265" customWidth="1"/>
    <col min="11525" max="11525" width="5.6328125" style="265" customWidth="1"/>
    <col min="11526" max="11526" width="12.26953125" style="265" customWidth="1"/>
    <col min="11527" max="11538" width="6.6328125" style="265" customWidth="1"/>
    <col min="11539" max="11539" width="7.6328125" style="265" customWidth="1"/>
    <col min="11540" max="11779" width="9" style="265"/>
    <col min="11780" max="11780" width="6.6328125" style="265" customWidth="1"/>
    <col min="11781" max="11781" width="5.6328125" style="265" customWidth="1"/>
    <col min="11782" max="11782" width="12.26953125" style="265" customWidth="1"/>
    <col min="11783" max="11794" width="6.6328125" style="265" customWidth="1"/>
    <col min="11795" max="11795" width="7.6328125" style="265" customWidth="1"/>
    <col min="11796" max="12035" width="9" style="265"/>
    <col min="12036" max="12036" width="6.6328125" style="265" customWidth="1"/>
    <col min="12037" max="12037" width="5.6328125" style="265" customWidth="1"/>
    <col min="12038" max="12038" width="12.26953125" style="265" customWidth="1"/>
    <col min="12039" max="12050" width="6.6328125" style="265" customWidth="1"/>
    <col min="12051" max="12051" width="7.6328125" style="265" customWidth="1"/>
    <col min="12052" max="12291" width="9" style="265"/>
    <col min="12292" max="12292" width="6.6328125" style="265" customWidth="1"/>
    <col min="12293" max="12293" width="5.6328125" style="265" customWidth="1"/>
    <col min="12294" max="12294" width="12.26953125" style="265" customWidth="1"/>
    <col min="12295" max="12306" width="6.6328125" style="265" customWidth="1"/>
    <col min="12307" max="12307" width="7.6328125" style="265" customWidth="1"/>
    <col min="12308" max="12547" width="9" style="265"/>
    <col min="12548" max="12548" width="6.6328125" style="265" customWidth="1"/>
    <col min="12549" max="12549" width="5.6328125" style="265" customWidth="1"/>
    <col min="12550" max="12550" width="12.26953125" style="265" customWidth="1"/>
    <col min="12551" max="12562" width="6.6328125" style="265" customWidth="1"/>
    <col min="12563" max="12563" width="7.6328125" style="265" customWidth="1"/>
    <col min="12564" max="12803" width="9" style="265"/>
    <col min="12804" max="12804" width="6.6328125" style="265" customWidth="1"/>
    <col min="12805" max="12805" width="5.6328125" style="265" customWidth="1"/>
    <col min="12806" max="12806" width="12.26953125" style="265" customWidth="1"/>
    <col min="12807" max="12818" width="6.6328125" style="265" customWidth="1"/>
    <col min="12819" max="12819" width="7.6328125" style="265" customWidth="1"/>
    <col min="12820" max="13059" width="9" style="265"/>
    <col min="13060" max="13060" width="6.6328125" style="265" customWidth="1"/>
    <col min="13061" max="13061" width="5.6328125" style="265" customWidth="1"/>
    <col min="13062" max="13062" width="12.26953125" style="265" customWidth="1"/>
    <col min="13063" max="13074" width="6.6328125" style="265" customWidth="1"/>
    <col min="13075" max="13075" width="7.6328125" style="265" customWidth="1"/>
    <col min="13076" max="13315" width="9" style="265"/>
    <col min="13316" max="13316" width="6.6328125" style="265" customWidth="1"/>
    <col min="13317" max="13317" width="5.6328125" style="265" customWidth="1"/>
    <col min="13318" max="13318" width="12.26953125" style="265" customWidth="1"/>
    <col min="13319" max="13330" width="6.6328125" style="265" customWidth="1"/>
    <col min="13331" max="13331" width="7.6328125" style="265" customWidth="1"/>
    <col min="13332" max="13571" width="9" style="265"/>
    <col min="13572" max="13572" width="6.6328125" style="265" customWidth="1"/>
    <col min="13573" max="13573" width="5.6328125" style="265" customWidth="1"/>
    <col min="13574" max="13574" width="12.26953125" style="265" customWidth="1"/>
    <col min="13575" max="13586" width="6.6328125" style="265" customWidth="1"/>
    <col min="13587" max="13587" width="7.6328125" style="265" customWidth="1"/>
    <col min="13588" max="13827" width="9" style="265"/>
    <col min="13828" max="13828" width="6.6328125" style="265" customWidth="1"/>
    <col min="13829" max="13829" width="5.6328125" style="265" customWidth="1"/>
    <col min="13830" max="13830" width="12.26953125" style="265" customWidth="1"/>
    <col min="13831" max="13842" width="6.6328125" style="265" customWidth="1"/>
    <col min="13843" max="13843" width="7.6328125" style="265" customWidth="1"/>
    <col min="13844" max="14083" width="9" style="265"/>
    <col min="14084" max="14084" width="6.6328125" style="265" customWidth="1"/>
    <col min="14085" max="14085" width="5.6328125" style="265" customWidth="1"/>
    <col min="14086" max="14086" width="12.26953125" style="265" customWidth="1"/>
    <col min="14087" max="14098" width="6.6328125" style="265" customWidth="1"/>
    <col min="14099" max="14099" width="7.6328125" style="265" customWidth="1"/>
    <col min="14100" max="14339" width="9" style="265"/>
    <col min="14340" max="14340" width="6.6328125" style="265" customWidth="1"/>
    <col min="14341" max="14341" width="5.6328125" style="265" customWidth="1"/>
    <col min="14342" max="14342" width="12.26953125" style="265" customWidth="1"/>
    <col min="14343" max="14354" width="6.6328125" style="265" customWidth="1"/>
    <col min="14355" max="14355" width="7.6328125" style="265" customWidth="1"/>
    <col min="14356" max="14595" width="9" style="265"/>
    <col min="14596" max="14596" width="6.6328125" style="265" customWidth="1"/>
    <col min="14597" max="14597" width="5.6328125" style="265" customWidth="1"/>
    <col min="14598" max="14598" width="12.26953125" style="265" customWidth="1"/>
    <col min="14599" max="14610" width="6.6328125" style="265" customWidth="1"/>
    <col min="14611" max="14611" width="7.6328125" style="265" customWidth="1"/>
    <col min="14612" max="14851" width="9" style="265"/>
    <col min="14852" max="14852" width="6.6328125" style="265" customWidth="1"/>
    <col min="14853" max="14853" width="5.6328125" style="265" customWidth="1"/>
    <col min="14854" max="14854" width="12.26953125" style="265" customWidth="1"/>
    <col min="14855" max="14866" width="6.6328125" style="265" customWidth="1"/>
    <col min="14867" max="14867" width="7.6328125" style="265" customWidth="1"/>
    <col min="14868" max="15107" width="9" style="265"/>
    <col min="15108" max="15108" width="6.6328125" style="265" customWidth="1"/>
    <col min="15109" max="15109" width="5.6328125" style="265" customWidth="1"/>
    <col min="15110" max="15110" width="12.26953125" style="265" customWidth="1"/>
    <col min="15111" max="15122" width="6.6328125" style="265" customWidth="1"/>
    <col min="15123" max="15123" width="7.6328125" style="265" customWidth="1"/>
    <col min="15124" max="15363" width="9" style="265"/>
    <col min="15364" max="15364" width="6.6328125" style="265" customWidth="1"/>
    <col min="15365" max="15365" width="5.6328125" style="265" customWidth="1"/>
    <col min="15366" max="15366" width="12.26953125" style="265" customWidth="1"/>
    <col min="15367" max="15378" width="6.6328125" style="265" customWidth="1"/>
    <col min="15379" max="15379" width="7.6328125" style="265" customWidth="1"/>
    <col min="15380" max="15619" width="9" style="265"/>
    <col min="15620" max="15620" width="6.6328125" style="265" customWidth="1"/>
    <col min="15621" max="15621" width="5.6328125" style="265" customWidth="1"/>
    <col min="15622" max="15622" width="12.26953125" style="265" customWidth="1"/>
    <col min="15623" max="15634" width="6.6328125" style="265" customWidth="1"/>
    <col min="15635" max="15635" width="7.6328125" style="265" customWidth="1"/>
    <col min="15636" max="15875" width="9" style="265"/>
    <col min="15876" max="15876" width="6.6328125" style="265" customWidth="1"/>
    <col min="15877" max="15877" width="5.6328125" style="265" customWidth="1"/>
    <col min="15878" max="15878" width="12.26953125" style="265" customWidth="1"/>
    <col min="15879" max="15890" width="6.6328125" style="265" customWidth="1"/>
    <col min="15891" max="15891" width="7.6328125" style="265" customWidth="1"/>
    <col min="15892" max="16131" width="9" style="265"/>
    <col min="16132" max="16132" width="6.6328125" style="265" customWidth="1"/>
    <col min="16133" max="16133" width="5.6328125" style="265" customWidth="1"/>
    <col min="16134" max="16134" width="12.26953125" style="265" customWidth="1"/>
    <col min="16135" max="16146" width="6.6328125" style="265" customWidth="1"/>
    <col min="16147" max="16147" width="7.6328125" style="265" customWidth="1"/>
    <col min="16148" max="16384" width="9" style="265"/>
  </cols>
  <sheetData>
    <row r="1" spans="1:26" ht="17.25" customHeight="1">
      <c r="A1" s="253" t="s">
        <v>281</v>
      </c>
      <c r="G1" s="268"/>
      <c r="H1" s="268"/>
      <c r="I1" s="268"/>
      <c r="J1" s="268"/>
      <c r="K1" s="268"/>
      <c r="L1" s="268"/>
      <c r="M1" s="268"/>
      <c r="N1" s="269"/>
      <c r="O1" s="254"/>
      <c r="P1" s="254"/>
      <c r="Q1" s="254"/>
      <c r="R1" s="254"/>
      <c r="S1" s="254"/>
    </row>
    <row r="2" spans="1:26" ht="17.25" customHeight="1">
      <c r="A2" s="270" t="s">
        <v>125</v>
      </c>
      <c r="G2" s="268"/>
      <c r="H2" s="268"/>
      <c r="I2" s="268"/>
      <c r="J2" s="268"/>
      <c r="K2" s="268"/>
      <c r="L2" s="268"/>
      <c r="M2" s="268"/>
      <c r="N2" s="269"/>
      <c r="O2" s="254"/>
      <c r="P2" s="254"/>
      <c r="Q2" s="254"/>
      <c r="R2" s="254"/>
      <c r="S2" s="254"/>
    </row>
    <row r="3" spans="1:26" ht="17.25" customHeight="1" thickBot="1">
      <c r="A3" s="270" t="s">
        <v>151</v>
      </c>
      <c r="G3" s="268"/>
      <c r="H3" s="268"/>
      <c r="I3" s="268"/>
      <c r="J3" s="268"/>
      <c r="K3" s="268"/>
      <c r="L3" s="268"/>
      <c r="M3" s="268"/>
      <c r="N3" s="269"/>
      <c r="O3" s="254"/>
      <c r="P3" s="254"/>
      <c r="Q3" s="254"/>
      <c r="R3" s="254"/>
      <c r="S3" s="254"/>
    </row>
    <row r="4" spans="1:26" ht="15" customHeight="1" thickBot="1">
      <c r="A4" s="588" t="s">
        <v>30</v>
      </c>
      <c r="B4" s="589"/>
      <c r="C4" s="589"/>
      <c r="D4" s="597" t="s">
        <v>152</v>
      </c>
      <c r="E4" s="598"/>
      <c r="F4" s="598"/>
      <c r="G4" s="598"/>
      <c r="H4" s="599"/>
      <c r="O4" s="254"/>
      <c r="P4" s="254"/>
      <c r="Q4" s="254"/>
      <c r="R4" s="254"/>
      <c r="S4" s="254"/>
    </row>
    <row r="5" spans="1:26" ht="14.5" thickBot="1">
      <c r="A5" s="588" t="s">
        <v>124</v>
      </c>
      <c r="B5" s="589"/>
      <c r="C5" s="590"/>
      <c r="D5" s="584" t="str">
        <f>'【記載例】調書1-1'!AJ2&amp;" "&amp;'【記載例】調書1-1'!AQ2</f>
        <v>2850199999 生活介護　○○苑</v>
      </c>
      <c r="E5" s="585"/>
      <c r="F5" s="585"/>
      <c r="G5" s="585"/>
      <c r="H5" s="585"/>
      <c r="I5" s="586"/>
      <c r="J5" s="586"/>
      <c r="K5" s="586"/>
      <c r="L5" s="586"/>
      <c r="M5" s="587"/>
      <c r="P5" s="271"/>
      <c r="Q5" s="271"/>
      <c r="R5" s="271"/>
      <c r="S5" s="271"/>
    </row>
    <row r="6" spans="1:26" s="255" customFormat="1" ht="17" thickBot="1">
      <c r="A6" s="591" t="s">
        <v>120</v>
      </c>
      <c r="B6" s="592"/>
      <c r="C6" s="592"/>
      <c r="D6" s="597">
        <v>20</v>
      </c>
      <c r="E6" s="598"/>
      <c r="F6" s="598"/>
      <c r="G6" s="598"/>
      <c r="H6" s="599"/>
      <c r="J6" s="256"/>
      <c r="K6" s="256"/>
      <c r="L6" s="256"/>
      <c r="M6" s="256"/>
      <c r="N6" s="256"/>
      <c r="O6" s="257"/>
      <c r="P6" s="257"/>
      <c r="Q6" s="257"/>
      <c r="R6" s="257"/>
      <c r="S6" s="257"/>
    </row>
    <row r="7" spans="1:26" s="258" customFormat="1" ht="17" thickBot="1">
      <c r="A7" s="588" t="s">
        <v>121</v>
      </c>
      <c r="B7" s="589"/>
      <c r="C7" s="590"/>
      <c r="D7" s="607">
        <f>IFERROR(ROUNDUP(S44/P46,1),"-")</f>
        <v>9.4</v>
      </c>
      <c r="E7" s="608"/>
      <c r="F7" s="609"/>
      <c r="G7" s="610" t="s">
        <v>140</v>
      </c>
      <c r="H7" s="611"/>
      <c r="I7" s="589"/>
      <c r="J7" s="612">
        <f>IFERROR(ROUNDUP($D$7/LEFT($R$49,1),2),"-")</f>
        <v>1.88</v>
      </c>
      <c r="K7" s="613"/>
      <c r="L7" s="614"/>
      <c r="M7" s="615" t="s">
        <v>321</v>
      </c>
      <c r="N7" s="616"/>
      <c r="O7" s="616"/>
      <c r="P7" s="616"/>
      <c r="Q7" s="616"/>
      <c r="R7" s="617" t="s">
        <v>322</v>
      </c>
      <c r="S7" s="618"/>
      <c r="T7" s="619"/>
      <c r="U7" s="606"/>
      <c r="V7" s="606"/>
      <c r="W7" s="606"/>
      <c r="X7" s="606"/>
    </row>
    <row r="8" spans="1:26" s="258" customFormat="1" ht="16.5">
      <c r="A8" s="255" t="s">
        <v>142</v>
      </c>
      <c r="B8" s="260"/>
      <c r="C8" s="260"/>
      <c r="D8" s="260"/>
      <c r="E8" s="260"/>
      <c r="F8" s="261"/>
      <c r="G8" s="261"/>
      <c r="H8" s="261"/>
      <c r="J8" s="256"/>
      <c r="K8" s="256"/>
      <c r="L8" s="256"/>
      <c r="M8" s="256"/>
      <c r="N8" s="256"/>
      <c r="O8" s="259"/>
      <c r="P8" s="271"/>
      <c r="Q8" s="271"/>
      <c r="R8" s="271"/>
      <c r="S8" s="271"/>
    </row>
    <row r="9" spans="1:26" ht="13.5" customHeight="1">
      <c r="P9" s="271"/>
      <c r="Q9" s="271"/>
      <c r="R9" s="271"/>
      <c r="S9" s="271"/>
    </row>
    <row r="10" spans="1:26" s="275" customFormat="1" ht="22.5" customHeight="1">
      <c r="A10" s="272"/>
      <c r="B10" s="445"/>
      <c r="C10" s="446"/>
      <c r="D10" s="625" t="s">
        <v>122</v>
      </c>
      <c r="E10" s="626"/>
      <c r="F10" s="626"/>
      <c r="G10" s="626"/>
      <c r="H10" s="626"/>
      <c r="I10" s="626"/>
      <c r="J10" s="626"/>
      <c r="K10" s="626"/>
      <c r="L10" s="626"/>
      <c r="M10" s="626"/>
      <c r="N10" s="626"/>
      <c r="O10" s="626"/>
      <c r="P10" s="627"/>
      <c r="Q10" s="628" t="s">
        <v>305</v>
      </c>
      <c r="R10" s="628" t="s">
        <v>306</v>
      </c>
      <c r="S10" s="630" t="s">
        <v>312</v>
      </c>
      <c r="T10" s="624" t="s">
        <v>313</v>
      </c>
    </row>
    <row r="11" spans="1:26" s="264" customFormat="1" ht="29.25" customHeight="1">
      <c r="A11" s="262" t="s">
        <v>309</v>
      </c>
      <c r="B11" s="262" t="s">
        <v>308</v>
      </c>
      <c r="C11" s="262" t="s">
        <v>83</v>
      </c>
      <c r="D11" s="290">
        <f>DATE(TEXT('【記載例】調書1-1'!$D$3,"yyyy")-IF(TEXT('【記載例】調書1-1'!$D$3,"mm")&lt;"04",2,1),4,1)</f>
        <v>45017</v>
      </c>
      <c r="E11" s="290">
        <f>DATE(TEXT('【記載例】調書1-1'!$D$3,"yyyy")-IF(TEXT('【記載例】調書1-1'!$D$3,"mm")&lt;"04",2,1),5,1)</f>
        <v>45047</v>
      </c>
      <c r="F11" s="290">
        <f>DATE(TEXT('【記載例】調書1-1'!$D$3,"yyyy")-IF(TEXT('【記載例】調書1-1'!$D$3,"mm")&lt;"04",2,1),6,1)</f>
        <v>45078</v>
      </c>
      <c r="G11" s="290">
        <f>DATE(TEXT('【記載例】調書1-1'!$D$3,"yyyy")-IF(TEXT('【記載例】調書1-1'!$D$3,"mm")&lt;"04",2,1),7,1)</f>
        <v>45108</v>
      </c>
      <c r="H11" s="290">
        <f>DATE(TEXT('【記載例】調書1-1'!$D$3,"yyyy")-IF(TEXT('【記載例】調書1-1'!$D$3,"mm")&lt;"04",2,1),8,1)</f>
        <v>45139</v>
      </c>
      <c r="I11" s="290">
        <f>DATE(TEXT('【記載例】調書1-1'!$D$3,"yyyy")-IF(TEXT('【記載例】調書1-1'!$D$3,"mm")&lt;"04",2,1),9,1)</f>
        <v>45170</v>
      </c>
      <c r="J11" s="290">
        <f>DATE(TEXT('【記載例】調書1-1'!$D$3,"yyyy")-IF(TEXT('【記載例】調書1-1'!$D$3,"mm")&lt;"04",2,1),10,1)</f>
        <v>45200</v>
      </c>
      <c r="K11" s="290">
        <f>DATE(TEXT('【記載例】調書1-1'!$D$3,"yyyy")-IF(TEXT('【記載例】調書1-1'!$D$3,"mm")&lt;"04",2,1),11,1)</f>
        <v>45231</v>
      </c>
      <c r="L11" s="290">
        <f>DATE(TEXT('【記載例】調書1-1'!$D$3,"yyyy")-IF(TEXT('【記載例】調書1-1'!$D$3,"mm")&lt;"04",2,1),12,1)</f>
        <v>45261</v>
      </c>
      <c r="M11" s="290">
        <f>DATE(TEXT('【記載例】調書1-1'!$D$3,"yyyy")-IF(TEXT('【記載例】調書1-1'!$D$3,"mm")&lt;"04",2,1),13,1)</f>
        <v>45292</v>
      </c>
      <c r="N11" s="290">
        <f>DATE(TEXT('【記載例】調書1-1'!$D$3,"yyyy")-IF(TEXT('【記載例】調書1-1'!$D$3,"mm")&lt;"04",2,1),14,1)</f>
        <v>45323</v>
      </c>
      <c r="O11" s="290">
        <f>DATE(TEXT('【記載例】調書1-1'!$D$3,"yyyy")-IF(TEXT('【記載例】調書1-1'!$D$3,"mm")&lt;"04",2,1),15,1)</f>
        <v>45352</v>
      </c>
      <c r="P11" s="263" t="s">
        <v>307</v>
      </c>
      <c r="Q11" s="629"/>
      <c r="R11" s="629"/>
      <c r="S11" s="631"/>
      <c r="T11" s="624"/>
    </row>
    <row r="12" spans="1:26" s="275" customFormat="1" ht="17.25" customHeight="1">
      <c r="A12" s="276">
        <v>1</v>
      </c>
      <c r="B12" s="277">
        <v>1234567890</v>
      </c>
      <c r="C12" s="278" t="s">
        <v>317</v>
      </c>
      <c r="D12" s="279">
        <v>22</v>
      </c>
      <c r="E12" s="279">
        <v>21</v>
      </c>
      <c r="F12" s="279">
        <v>22</v>
      </c>
      <c r="G12" s="279">
        <v>21</v>
      </c>
      <c r="H12" s="279">
        <v>19</v>
      </c>
      <c r="I12" s="279">
        <v>19</v>
      </c>
      <c r="J12" s="279">
        <v>16</v>
      </c>
      <c r="K12" s="279">
        <v>22</v>
      </c>
      <c r="L12" s="279">
        <v>19</v>
      </c>
      <c r="M12" s="279">
        <v>20</v>
      </c>
      <c r="N12" s="279">
        <v>20</v>
      </c>
      <c r="O12" s="279">
        <v>22</v>
      </c>
      <c r="P12" s="280">
        <f t="shared" ref="P12:P41" si="0">SUM(D12:O12)</f>
        <v>243</v>
      </c>
      <c r="Q12" s="449" t="s">
        <v>316</v>
      </c>
      <c r="R12" s="442">
        <f>IF(Q12="","",IF(Q12="5h未満",0.5,IF(Q12="5h以上7h未満",0.75,1)))</f>
        <v>1</v>
      </c>
      <c r="S12" s="443">
        <f>IFERROR(P12*R12,"-")</f>
        <v>243</v>
      </c>
      <c r="T12" s="447">
        <f>IFERROR(S12*RIGHT(C12,1),"-")</f>
        <v>1458</v>
      </c>
      <c r="Z12" s="441"/>
    </row>
    <row r="13" spans="1:26" s="275" customFormat="1" ht="17.25" customHeight="1">
      <c r="A13" s="276">
        <v>2</v>
      </c>
      <c r="B13" s="277">
        <v>1234567891</v>
      </c>
      <c r="C13" s="278" t="s">
        <v>318</v>
      </c>
      <c r="D13" s="279"/>
      <c r="E13" s="279"/>
      <c r="F13" s="279">
        <v>2</v>
      </c>
      <c r="G13" s="279">
        <v>2</v>
      </c>
      <c r="H13" s="279">
        <v>5</v>
      </c>
      <c r="I13" s="279">
        <v>3</v>
      </c>
      <c r="J13" s="279">
        <v>4</v>
      </c>
      <c r="K13" s="279">
        <v>2</v>
      </c>
      <c r="L13" s="279">
        <v>3</v>
      </c>
      <c r="M13" s="279">
        <v>3</v>
      </c>
      <c r="N13" s="279">
        <v>4</v>
      </c>
      <c r="O13" s="279">
        <v>5</v>
      </c>
      <c r="P13" s="280">
        <f t="shared" si="0"/>
        <v>33</v>
      </c>
      <c r="Q13" s="449" t="s">
        <v>314</v>
      </c>
      <c r="R13" s="442">
        <f t="shared" ref="R13:R41" si="1">IF(Q13="","",IF(Q13="5h未満",0.5,IF(Q13="5h以上7h未満",0.75,1)))</f>
        <v>0.75</v>
      </c>
      <c r="S13" s="443">
        <f t="shared" ref="S13:S41" si="2">IFERROR(P13*R13,"-")</f>
        <v>24.75</v>
      </c>
      <c r="T13" s="443">
        <f t="shared" ref="T13:T41" si="3">IFERROR(S13*RIGHT(C13,1),"-")</f>
        <v>74.25</v>
      </c>
      <c r="Z13" s="441"/>
    </row>
    <row r="14" spans="1:26" s="275" customFormat="1" ht="17.25" customHeight="1">
      <c r="A14" s="276">
        <v>3</v>
      </c>
      <c r="B14" s="277">
        <v>1234567892</v>
      </c>
      <c r="C14" s="278" t="s">
        <v>84</v>
      </c>
      <c r="D14" s="279">
        <v>20</v>
      </c>
      <c r="E14" s="279">
        <v>18</v>
      </c>
      <c r="F14" s="279">
        <v>21</v>
      </c>
      <c r="G14" s="279">
        <v>20</v>
      </c>
      <c r="H14" s="279">
        <v>17</v>
      </c>
      <c r="I14" s="279">
        <v>20</v>
      </c>
      <c r="J14" s="279"/>
      <c r="K14" s="279"/>
      <c r="L14" s="279"/>
      <c r="M14" s="279"/>
      <c r="N14" s="279"/>
      <c r="O14" s="279"/>
      <c r="P14" s="280">
        <f t="shared" si="0"/>
        <v>116</v>
      </c>
      <c r="Q14" s="449" t="s">
        <v>314</v>
      </c>
      <c r="R14" s="442">
        <f t="shared" si="1"/>
        <v>0.75</v>
      </c>
      <c r="S14" s="443">
        <f t="shared" si="2"/>
        <v>87</v>
      </c>
      <c r="T14" s="443">
        <f t="shared" si="3"/>
        <v>348</v>
      </c>
      <c r="Z14" s="441"/>
    </row>
    <row r="15" spans="1:26" s="275" customFormat="1" ht="17.25" customHeight="1">
      <c r="A15" s="276">
        <v>4</v>
      </c>
      <c r="B15" s="277">
        <v>1234567893</v>
      </c>
      <c r="C15" s="278" t="s">
        <v>318</v>
      </c>
      <c r="D15" s="279"/>
      <c r="E15" s="279"/>
      <c r="F15" s="279"/>
      <c r="G15" s="279"/>
      <c r="H15" s="279"/>
      <c r="I15" s="279">
        <v>4</v>
      </c>
      <c r="J15" s="279">
        <v>5</v>
      </c>
      <c r="K15" s="279">
        <v>4</v>
      </c>
      <c r="L15" s="279">
        <v>4</v>
      </c>
      <c r="M15" s="279">
        <v>4</v>
      </c>
      <c r="N15" s="279">
        <v>4</v>
      </c>
      <c r="O15" s="279">
        <v>3</v>
      </c>
      <c r="P15" s="280">
        <f t="shared" si="0"/>
        <v>28</v>
      </c>
      <c r="Q15" s="449" t="s">
        <v>314</v>
      </c>
      <c r="R15" s="442">
        <f t="shared" si="1"/>
        <v>0.75</v>
      </c>
      <c r="S15" s="443">
        <f t="shared" si="2"/>
        <v>21</v>
      </c>
      <c r="T15" s="443">
        <f t="shared" si="3"/>
        <v>63</v>
      </c>
      <c r="Z15" s="441"/>
    </row>
    <row r="16" spans="1:26" s="275" customFormat="1" ht="17.25" customHeight="1">
      <c r="A16" s="276">
        <v>5</v>
      </c>
      <c r="B16" s="277">
        <v>3638669739</v>
      </c>
      <c r="C16" s="278" t="s">
        <v>317</v>
      </c>
      <c r="D16" s="279">
        <v>9</v>
      </c>
      <c r="E16" s="279">
        <v>6</v>
      </c>
      <c r="F16" s="279">
        <v>9</v>
      </c>
      <c r="G16" s="279">
        <v>6</v>
      </c>
      <c r="H16" s="279">
        <v>15</v>
      </c>
      <c r="I16" s="279">
        <v>22</v>
      </c>
      <c r="J16" s="279">
        <v>21</v>
      </c>
      <c r="K16" s="279">
        <v>2</v>
      </c>
      <c r="L16" s="279"/>
      <c r="M16" s="279"/>
      <c r="N16" s="279"/>
      <c r="O16" s="279"/>
      <c r="P16" s="280">
        <f t="shared" si="0"/>
        <v>90</v>
      </c>
      <c r="Q16" s="449" t="s">
        <v>316</v>
      </c>
      <c r="R16" s="442">
        <f t="shared" si="1"/>
        <v>1</v>
      </c>
      <c r="S16" s="443">
        <f t="shared" si="2"/>
        <v>90</v>
      </c>
      <c r="T16" s="443">
        <f t="shared" si="3"/>
        <v>540</v>
      </c>
      <c r="Z16" s="441"/>
    </row>
    <row r="17" spans="1:26" s="275" customFormat="1" ht="17.25" customHeight="1">
      <c r="A17" s="276">
        <v>6</v>
      </c>
      <c r="B17" s="277">
        <v>3611418285</v>
      </c>
      <c r="C17" s="278" t="s">
        <v>84</v>
      </c>
      <c r="D17" s="279"/>
      <c r="E17" s="279"/>
      <c r="F17" s="279">
        <v>6</v>
      </c>
      <c r="G17" s="279"/>
      <c r="H17" s="279"/>
      <c r="I17" s="279"/>
      <c r="J17" s="279"/>
      <c r="K17" s="279"/>
      <c r="L17" s="279"/>
      <c r="M17" s="279"/>
      <c r="N17" s="279"/>
      <c r="O17" s="279"/>
      <c r="P17" s="280">
        <f t="shared" si="0"/>
        <v>6</v>
      </c>
      <c r="Q17" s="449" t="s">
        <v>314</v>
      </c>
      <c r="R17" s="442">
        <f t="shared" si="1"/>
        <v>0.75</v>
      </c>
      <c r="S17" s="443">
        <f t="shared" si="2"/>
        <v>4.5</v>
      </c>
      <c r="T17" s="443">
        <f t="shared" si="3"/>
        <v>18</v>
      </c>
      <c r="Z17" s="441"/>
    </row>
    <row r="18" spans="1:26" s="275" customFormat="1" ht="17.25" customHeight="1">
      <c r="A18" s="276">
        <v>7</v>
      </c>
      <c r="B18" s="277">
        <v>3008187071</v>
      </c>
      <c r="C18" s="278" t="s">
        <v>318</v>
      </c>
      <c r="D18" s="279">
        <v>8</v>
      </c>
      <c r="E18" s="279">
        <v>20</v>
      </c>
      <c r="F18" s="279">
        <v>22</v>
      </c>
      <c r="G18" s="279">
        <v>22</v>
      </c>
      <c r="H18" s="279">
        <v>22</v>
      </c>
      <c r="I18" s="279">
        <v>22</v>
      </c>
      <c r="J18" s="279">
        <v>21</v>
      </c>
      <c r="K18" s="279">
        <v>20</v>
      </c>
      <c r="L18" s="279">
        <v>18</v>
      </c>
      <c r="M18" s="279">
        <v>20</v>
      </c>
      <c r="N18" s="279">
        <v>17</v>
      </c>
      <c r="O18" s="279">
        <v>23</v>
      </c>
      <c r="P18" s="280">
        <f t="shared" si="0"/>
        <v>235</v>
      </c>
      <c r="Q18" s="449" t="s">
        <v>314</v>
      </c>
      <c r="R18" s="442">
        <f t="shared" si="1"/>
        <v>0.75</v>
      </c>
      <c r="S18" s="443">
        <f t="shared" si="2"/>
        <v>176.25</v>
      </c>
      <c r="T18" s="443">
        <f t="shared" si="3"/>
        <v>528.75</v>
      </c>
      <c r="Z18" s="441"/>
    </row>
    <row r="19" spans="1:26" s="275" customFormat="1" ht="17.25" customHeight="1">
      <c r="A19" s="276">
        <v>8</v>
      </c>
      <c r="B19" s="277">
        <v>9546992536</v>
      </c>
      <c r="C19" s="278" t="s">
        <v>84</v>
      </c>
      <c r="D19" s="279">
        <v>8</v>
      </c>
      <c r="E19" s="279">
        <v>9</v>
      </c>
      <c r="F19" s="279">
        <v>11</v>
      </c>
      <c r="G19" s="279">
        <v>11</v>
      </c>
      <c r="H19" s="279">
        <v>10</v>
      </c>
      <c r="I19" s="279">
        <v>10</v>
      </c>
      <c r="J19" s="279">
        <v>10</v>
      </c>
      <c r="K19" s="279">
        <v>4</v>
      </c>
      <c r="L19" s="279">
        <v>5</v>
      </c>
      <c r="M19" s="279">
        <v>9</v>
      </c>
      <c r="N19" s="279">
        <v>9</v>
      </c>
      <c r="O19" s="279">
        <v>10</v>
      </c>
      <c r="P19" s="280">
        <f t="shared" si="0"/>
        <v>106</v>
      </c>
      <c r="Q19" s="449" t="s">
        <v>314</v>
      </c>
      <c r="R19" s="442">
        <f t="shared" si="1"/>
        <v>0.75</v>
      </c>
      <c r="S19" s="443">
        <f t="shared" si="2"/>
        <v>79.5</v>
      </c>
      <c r="T19" s="443">
        <f t="shared" si="3"/>
        <v>318</v>
      </c>
      <c r="Z19" s="441"/>
    </row>
    <row r="20" spans="1:26" s="275" customFormat="1" ht="17.25" customHeight="1">
      <c r="A20" s="276">
        <v>9</v>
      </c>
      <c r="B20" s="277">
        <v>7132517973</v>
      </c>
      <c r="C20" s="278" t="s">
        <v>129</v>
      </c>
      <c r="D20" s="279">
        <v>19</v>
      </c>
      <c r="E20" s="279">
        <v>18</v>
      </c>
      <c r="F20" s="279">
        <v>19</v>
      </c>
      <c r="G20" s="279">
        <v>17</v>
      </c>
      <c r="H20" s="279">
        <v>18</v>
      </c>
      <c r="I20" s="279"/>
      <c r="J20" s="279"/>
      <c r="K20" s="279"/>
      <c r="L20" s="279"/>
      <c r="M20" s="279"/>
      <c r="N20" s="279"/>
      <c r="O20" s="279"/>
      <c r="P20" s="280">
        <f t="shared" si="0"/>
        <v>91</v>
      </c>
      <c r="Q20" s="449" t="s">
        <v>316</v>
      </c>
      <c r="R20" s="442">
        <f t="shared" si="1"/>
        <v>1</v>
      </c>
      <c r="S20" s="443">
        <f t="shared" si="2"/>
        <v>91</v>
      </c>
      <c r="T20" s="443">
        <f t="shared" si="3"/>
        <v>455</v>
      </c>
    </row>
    <row r="21" spans="1:26" s="275" customFormat="1" ht="17.25" customHeight="1">
      <c r="A21" s="276">
        <v>10</v>
      </c>
      <c r="B21" s="277">
        <v>7132517973</v>
      </c>
      <c r="C21" s="278" t="s">
        <v>129</v>
      </c>
      <c r="D21" s="279"/>
      <c r="E21" s="279"/>
      <c r="F21" s="279"/>
      <c r="G21" s="279"/>
      <c r="H21" s="279"/>
      <c r="I21" s="279">
        <v>19</v>
      </c>
      <c r="J21" s="279">
        <v>22</v>
      </c>
      <c r="K21" s="279">
        <v>22</v>
      </c>
      <c r="L21" s="279">
        <v>20</v>
      </c>
      <c r="M21" s="279">
        <v>19</v>
      </c>
      <c r="N21" s="279">
        <v>16</v>
      </c>
      <c r="O21" s="279">
        <v>22</v>
      </c>
      <c r="P21" s="280">
        <f t="shared" si="0"/>
        <v>140</v>
      </c>
      <c r="Q21" s="449" t="s">
        <v>314</v>
      </c>
      <c r="R21" s="442">
        <f t="shared" si="1"/>
        <v>0.75</v>
      </c>
      <c r="S21" s="443">
        <f t="shared" si="2"/>
        <v>105</v>
      </c>
      <c r="T21" s="443">
        <f t="shared" si="3"/>
        <v>525</v>
      </c>
    </row>
    <row r="22" spans="1:26" s="275" customFormat="1" ht="17.25" customHeight="1">
      <c r="A22" s="276">
        <v>11</v>
      </c>
      <c r="B22" s="277">
        <v>3463847418</v>
      </c>
      <c r="C22" s="278" t="s">
        <v>84</v>
      </c>
      <c r="D22" s="279">
        <v>22</v>
      </c>
      <c r="E22" s="279">
        <v>21</v>
      </c>
      <c r="F22" s="279">
        <v>21</v>
      </c>
      <c r="G22" s="279">
        <v>22</v>
      </c>
      <c r="H22" s="279">
        <v>21</v>
      </c>
      <c r="I22" s="279">
        <v>21</v>
      </c>
      <c r="J22" s="279">
        <v>21</v>
      </c>
      <c r="K22" s="279">
        <v>22</v>
      </c>
      <c r="L22" s="279">
        <v>19</v>
      </c>
      <c r="M22" s="279">
        <v>20</v>
      </c>
      <c r="N22" s="279">
        <v>20</v>
      </c>
      <c r="O22" s="279">
        <v>21</v>
      </c>
      <c r="P22" s="280">
        <f t="shared" si="0"/>
        <v>251</v>
      </c>
      <c r="Q22" s="449" t="s">
        <v>316</v>
      </c>
      <c r="R22" s="442">
        <f t="shared" si="1"/>
        <v>1</v>
      </c>
      <c r="S22" s="443">
        <f t="shared" si="2"/>
        <v>251</v>
      </c>
      <c r="T22" s="443">
        <f t="shared" si="3"/>
        <v>1004</v>
      </c>
    </row>
    <row r="23" spans="1:26" s="275" customFormat="1" ht="17.25" customHeight="1">
      <c r="A23" s="276">
        <v>12</v>
      </c>
      <c r="B23" s="277">
        <v>9463286583</v>
      </c>
      <c r="C23" s="278" t="s">
        <v>129</v>
      </c>
      <c r="D23" s="279">
        <v>18</v>
      </c>
      <c r="E23" s="279">
        <v>19</v>
      </c>
      <c r="F23" s="279">
        <v>17</v>
      </c>
      <c r="G23" s="279">
        <v>16</v>
      </c>
      <c r="H23" s="279">
        <v>17</v>
      </c>
      <c r="I23" s="279">
        <v>14</v>
      </c>
      <c r="J23" s="279">
        <v>18</v>
      </c>
      <c r="K23" s="279">
        <v>17</v>
      </c>
      <c r="L23" s="279">
        <v>15</v>
      </c>
      <c r="M23" s="279">
        <v>20</v>
      </c>
      <c r="N23" s="279">
        <v>19</v>
      </c>
      <c r="O23" s="279">
        <v>18</v>
      </c>
      <c r="P23" s="280">
        <f t="shared" si="0"/>
        <v>208</v>
      </c>
      <c r="Q23" s="449" t="s">
        <v>316</v>
      </c>
      <c r="R23" s="442">
        <f t="shared" si="1"/>
        <v>1</v>
      </c>
      <c r="S23" s="443">
        <f t="shared" si="2"/>
        <v>208</v>
      </c>
      <c r="T23" s="443">
        <f t="shared" si="3"/>
        <v>1040</v>
      </c>
    </row>
    <row r="24" spans="1:26" s="275" customFormat="1" ht="17.25" customHeight="1">
      <c r="A24" s="276">
        <v>13</v>
      </c>
      <c r="B24" s="277">
        <v>1273311068</v>
      </c>
      <c r="C24" s="278" t="s">
        <v>84</v>
      </c>
      <c r="D24" s="279"/>
      <c r="E24" s="279"/>
      <c r="F24" s="279"/>
      <c r="G24" s="279"/>
      <c r="H24" s="279"/>
      <c r="I24" s="279"/>
      <c r="J24" s="279"/>
      <c r="K24" s="279"/>
      <c r="L24" s="279">
        <v>3</v>
      </c>
      <c r="M24" s="279">
        <v>4</v>
      </c>
      <c r="N24" s="279">
        <v>4</v>
      </c>
      <c r="O24" s="279">
        <v>9</v>
      </c>
      <c r="P24" s="280">
        <f t="shared" si="0"/>
        <v>20</v>
      </c>
      <c r="Q24" s="449" t="s">
        <v>315</v>
      </c>
      <c r="R24" s="442">
        <f t="shared" si="1"/>
        <v>0.5</v>
      </c>
      <c r="S24" s="443">
        <f t="shared" si="2"/>
        <v>10</v>
      </c>
      <c r="T24" s="443">
        <f t="shared" si="3"/>
        <v>40</v>
      </c>
    </row>
    <row r="25" spans="1:26" s="275" customFormat="1" ht="17.25" customHeight="1">
      <c r="A25" s="276">
        <v>14</v>
      </c>
      <c r="B25" s="277">
        <v>4134872626</v>
      </c>
      <c r="C25" s="278" t="s">
        <v>317</v>
      </c>
      <c r="D25" s="279">
        <v>4</v>
      </c>
      <c r="E25" s="279">
        <v>5</v>
      </c>
      <c r="F25" s="279">
        <v>4</v>
      </c>
      <c r="G25" s="279">
        <v>4</v>
      </c>
      <c r="H25" s="279">
        <v>5</v>
      </c>
      <c r="I25" s="279">
        <v>4</v>
      </c>
      <c r="J25" s="279">
        <v>4</v>
      </c>
      <c r="K25" s="279">
        <v>5</v>
      </c>
      <c r="L25" s="279">
        <v>4</v>
      </c>
      <c r="M25" s="279">
        <v>4</v>
      </c>
      <c r="N25" s="279">
        <v>1</v>
      </c>
      <c r="O25" s="279">
        <v>4</v>
      </c>
      <c r="P25" s="280">
        <f t="shared" si="0"/>
        <v>48</v>
      </c>
      <c r="Q25" s="449" t="s">
        <v>316</v>
      </c>
      <c r="R25" s="442">
        <f t="shared" si="1"/>
        <v>1</v>
      </c>
      <c r="S25" s="443">
        <f t="shared" si="2"/>
        <v>48</v>
      </c>
      <c r="T25" s="443">
        <f t="shared" si="3"/>
        <v>288</v>
      </c>
    </row>
    <row r="26" spans="1:26" s="275" customFormat="1" ht="17.25" customHeight="1">
      <c r="A26" s="276">
        <v>15</v>
      </c>
      <c r="B26" s="277">
        <v>2479342588</v>
      </c>
      <c r="C26" s="278" t="s">
        <v>317</v>
      </c>
      <c r="D26" s="279">
        <v>4</v>
      </c>
      <c r="E26" s="279">
        <v>4</v>
      </c>
      <c r="F26" s="279">
        <v>4</v>
      </c>
      <c r="G26" s="279">
        <v>3</v>
      </c>
      <c r="H26" s="279">
        <v>5</v>
      </c>
      <c r="I26" s="279">
        <v>4</v>
      </c>
      <c r="J26" s="279">
        <v>5</v>
      </c>
      <c r="K26" s="279">
        <v>5</v>
      </c>
      <c r="L26" s="279">
        <v>4</v>
      </c>
      <c r="M26" s="279">
        <v>2</v>
      </c>
      <c r="N26" s="279">
        <v>3</v>
      </c>
      <c r="O26" s="279">
        <v>5</v>
      </c>
      <c r="P26" s="280">
        <f t="shared" si="0"/>
        <v>48</v>
      </c>
      <c r="Q26" s="449" t="s">
        <v>316</v>
      </c>
      <c r="R26" s="442">
        <f t="shared" si="1"/>
        <v>1</v>
      </c>
      <c r="S26" s="443">
        <f t="shared" si="2"/>
        <v>48</v>
      </c>
      <c r="T26" s="443">
        <f t="shared" si="3"/>
        <v>288</v>
      </c>
    </row>
    <row r="27" spans="1:26" s="275" customFormat="1" ht="17.25" customHeight="1">
      <c r="A27" s="276">
        <v>16</v>
      </c>
      <c r="B27" s="277">
        <v>2398190510</v>
      </c>
      <c r="C27" s="278" t="s">
        <v>318</v>
      </c>
      <c r="D27" s="279">
        <v>3</v>
      </c>
      <c r="E27" s="279">
        <v>1</v>
      </c>
      <c r="F27" s="279">
        <v>4</v>
      </c>
      <c r="G27" s="279">
        <v>3</v>
      </c>
      <c r="H27" s="279">
        <v>1</v>
      </c>
      <c r="I27" s="279">
        <v>2</v>
      </c>
      <c r="J27" s="279">
        <v>2</v>
      </c>
      <c r="K27" s="279">
        <v>2</v>
      </c>
      <c r="L27" s="279">
        <v>3</v>
      </c>
      <c r="M27" s="279">
        <v>2</v>
      </c>
      <c r="N27" s="279">
        <v>2</v>
      </c>
      <c r="O27" s="279">
        <v>2</v>
      </c>
      <c r="P27" s="280">
        <f t="shared" si="0"/>
        <v>27</v>
      </c>
      <c r="Q27" s="449" t="s">
        <v>314</v>
      </c>
      <c r="R27" s="442">
        <f t="shared" si="1"/>
        <v>0.75</v>
      </c>
      <c r="S27" s="443">
        <f t="shared" si="2"/>
        <v>20.25</v>
      </c>
      <c r="T27" s="443">
        <f t="shared" si="3"/>
        <v>60.75</v>
      </c>
    </row>
    <row r="28" spans="1:26" s="275" customFormat="1" ht="17.25" customHeight="1">
      <c r="A28" s="276">
        <v>17</v>
      </c>
      <c r="B28" s="277">
        <v>4867890399</v>
      </c>
      <c r="C28" s="278" t="s">
        <v>84</v>
      </c>
      <c r="D28" s="279">
        <v>19</v>
      </c>
      <c r="E28" s="279">
        <v>21</v>
      </c>
      <c r="F28" s="279">
        <v>22</v>
      </c>
      <c r="G28" s="279">
        <v>22</v>
      </c>
      <c r="H28" s="279">
        <v>22</v>
      </c>
      <c r="I28" s="279">
        <v>20</v>
      </c>
      <c r="J28" s="279">
        <v>21</v>
      </c>
      <c r="K28" s="279">
        <v>22</v>
      </c>
      <c r="L28" s="279">
        <v>20</v>
      </c>
      <c r="M28" s="279">
        <v>20</v>
      </c>
      <c r="N28" s="279">
        <v>18</v>
      </c>
      <c r="O28" s="279">
        <v>22</v>
      </c>
      <c r="P28" s="280">
        <f t="shared" si="0"/>
        <v>249</v>
      </c>
      <c r="Q28" s="449" t="s">
        <v>315</v>
      </c>
      <c r="R28" s="442">
        <f t="shared" si="1"/>
        <v>0.5</v>
      </c>
      <c r="S28" s="443">
        <f t="shared" si="2"/>
        <v>124.5</v>
      </c>
      <c r="T28" s="443">
        <f t="shared" si="3"/>
        <v>498</v>
      </c>
    </row>
    <row r="29" spans="1:26" s="275" customFormat="1" ht="17.25" customHeight="1">
      <c r="A29" s="276">
        <v>18</v>
      </c>
      <c r="B29" s="277">
        <v>6391619901</v>
      </c>
      <c r="C29" s="278" t="s">
        <v>84</v>
      </c>
      <c r="D29" s="279">
        <v>10</v>
      </c>
      <c r="E29" s="279">
        <v>6</v>
      </c>
      <c r="F29" s="279">
        <v>8</v>
      </c>
      <c r="G29" s="279">
        <v>4</v>
      </c>
      <c r="H29" s="279">
        <v>4</v>
      </c>
      <c r="I29" s="279">
        <v>6</v>
      </c>
      <c r="J29" s="279">
        <v>8</v>
      </c>
      <c r="K29" s="279">
        <v>10</v>
      </c>
      <c r="L29" s="279">
        <v>15</v>
      </c>
      <c r="M29" s="279">
        <v>14</v>
      </c>
      <c r="N29" s="279">
        <v>18</v>
      </c>
      <c r="O29" s="279">
        <v>17</v>
      </c>
      <c r="P29" s="280">
        <f t="shared" ref="P29:P32" si="4">SUM(D29:O29)</f>
        <v>120</v>
      </c>
      <c r="Q29" s="449" t="s">
        <v>314</v>
      </c>
      <c r="R29" s="442">
        <f t="shared" si="1"/>
        <v>0.75</v>
      </c>
      <c r="S29" s="443">
        <f t="shared" si="2"/>
        <v>90</v>
      </c>
      <c r="T29" s="443">
        <f t="shared" si="3"/>
        <v>360</v>
      </c>
    </row>
    <row r="30" spans="1:26" s="275" customFormat="1" ht="17.25" customHeight="1">
      <c r="A30" s="276">
        <v>19</v>
      </c>
      <c r="B30" s="277">
        <v>1247035919</v>
      </c>
      <c r="C30" s="278" t="s">
        <v>84</v>
      </c>
      <c r="D30" s="279"/>
      <c r="E30" s="279"/>
      <c r="F30" s="279"/>
      <c r="G30" s="279"/>
      <c r="H30" s="279"/>
      <c r="I30" s="279"/>
      <c r="J30" s="279"/>
      <c r="K30" s="279">
        <v>18</v>
      </c>
      <c r="L30" s="279">
        <v>13</v>
      </c>
      <c r="M30" s="279">
        <v>2</v>
      </c>
      <c r="N30" s="279">
        <v>6</v>
      </c>
      <c r="O30" s="279">
        <v>9</v>
      </c>
      <c r="P30" s="280">
        <f t="shared" si="4"/>
        <v>48</v>
      </c>
      <c r="Q30" s="449" t="s">
        <v>315</v>
      </c>
      <c r="R30" s="442">
        <f t="shared" si="1"/>
        <v>0.5</v>
      </c>
      <c r="S30" s="443">
        <f t="shared" si="2"/>
        <v>24</v>
      </c>
      <c r="T30" s="443">
        <f t="shared" si="3"/>
        <v>96</v>
      </c>
    </row>
    <row r="31" spans="1:26" s="275" customFormat="1" ht="17.25" customHeight="1">
      <c r="A31" s="276">
        <v>20</v>
      </c>
      <c r="B31" s="277">
        <v>4751856534</v>
      </c>
      <c r="C31" s="278" t="s">
        <v>318</v>
      </c>
      <c r="D31" s="279">
        <v>9</v>
      </c>
      <c r="E31" s="279">
        <v>9</v>
      </c>
      <c r="F31" s="279">
        <v>8</v>
      </c>
      <c r="G31" s="279">
        <v>9</v>
      </c>
      <c r="H31" s="279">
        <v>9</v>
      </c>
      <c r="I31" s="279">
        <v>8</v>
      </c>
      <c r="J31" s="279">
        <v>9</v>
      </c>
      <c r="K31" s="279">
        <v>9</v>
      </c>
      <c r="L31" s="279">
        <v>8</v>
      </c>
      <c r="M31" s="279">
        <v>8</v>
      </c>
      <c r="N31" s="279">
        <v>8</v>
      </c>
      <c r="O31" s="279">
        <v>8</v>
      </c>
      <c r="P31" s="280">
        <f t="shared" si="4"/>
        <v>102</v>
      </c>
      <c r="Q31" s="449" t="s">
        <v>315</v>
      </c>
      <c r="R31" s="442">
        <f t="shared" si="1"/>
        <v>0.5</v>
      </c>
      <c r="S31" s="443">
        <f t="shared" si="2"/>
        <v>51</v>
      </c>
      <c r="T31" s="443">
        <f t="shared" si="3"/>
        <v>153</v>
      </c>
    </row>
    <row r="32" spans="1:26" s="275" customFormat="1" ht="17.25" customHeight="1">
      <c r="A32" s="276">
        <v>21</v>
      </c>
      <c r="B32" s="277">
        <v>8608772626</v>
      </c>
      <c r="C32" s="278" t="s">
        <v>129</v>
      </c>
      <c r="D32" s="279">
        <v>6</v>
      </c>
      <c r="E32" s="279">
        <v>11</v>
      </c>
      <c r="F32" s="279">
        <v>18</v>
      </c>
      <c r="G32" s="279">
        <v>17</v>
      </c>
      <c r="H32" s="279">
        <v>20</v>
      </c>
      <c r="I32" s="279">
        <v>21</v>
      </c>
      <c r="J32" s="279">
        <v>20</v>
      </c>
      <c r="K32" s="279">
        <v>19</v>
      </c>
      <c r="L32" s="279">
        <v>16</v>
      </c>
      <c r="M32" s="279">
        <v>19</v>
      </c>
      <c r="N32" s="279">
        <v>19</v>
      </c>
      <c r="O32" s="279">
        <v>19</v>
      </c>
      <c r="P32" s="280">
        <f t="shared" si="4"/>
        <v>205</v>
      </c>
      <c r="Q32" s="449" t="s">
        <v>316</v>
      </c>
      <c r="R32" s="442">
        <f t="shared" si="1"/>
        <v>1</v>
      </c>
      <c r="S32" s="443">
        <f t="shared" si="2"/>
        <v>205</v>
      </c>
      <c r="T32" s="443">
        <f t="shared" si="3"/>
        <v>1025</v>
      </c>
    </row>
    <row r="33" spans="1:20" s="275" customFormat="1" ht="17.25" customHeight="1">
      <c r="A33" s="276">
        <v>22</v>
      </c>
      <c r="B33" s="277">
        <v>4377577734</v>
      </c>
      <c r="C33" s="278" t="s">
        <v>317</v>
      </c>
      <c r="D33" s="279">
        <v>14</v>
      </c>
      <c r="E33" s="279">
        <v>14</v>
      </c>
      <c r="F33" s="279">
        <v>14</v>
      </c>
      <c r="G33" s="279">
        <v>14</v>
      </c>
      <c r="H33" s="279">
        <v>16</v>
      </c>
      <c r="I33" s="279">
        <v>4</v>
      </c>
      <c r="J33" s="279"/>
      <c r="K33" s="279"/>
      <c r="L33" s="279"/>
      <c r="M33" s="279"/>
      <c r="N33" s="279"/>
      <c r="O33" s="279"/>
      <c r="P33" s="280">
        <f>SUM(D33:O33)</f>
        <v>76</v>
      </c>
      <c r="Q33" s="449" t="s">
        <v>316</v>
      </c>
      <c r="R33" s="442">
        <f t="shared" si="1"/>
        <v>1</v>
      </c>
      <c r="S33" s="443">
        <f t="shared" si="2"/>
        <v>76</v>
      </c>
      <c r="T33" s="443">
        <f t="shared" si="3"/>
        <v>456</v>
      </c>
    </row>
    <row r="34" spans="1:20" s="275" customFormat="1" ht="17.25" customHeight="1">
      <c r="A34" s="276">
        <v>23</v>
      </c>
      <c r="B34" s="277">
        <v>5934824806</v>
      </c>
      <c r="C34" s="278" t="s">
        <v>317</v>
      </c>
      <c r="D34" s="279">
        <v>22</v>
      </c>
      <c r="E34" s="279">
        <v>21</v>
      </c>
      <c r="F34" s="279">
        <v>22</v>
      </c>
      <c r="G34" s="279">
        <v>22</v>
      </c>
      <c r="H34" s="279">
        <v>22</v>
      </c>
      <c r="I34" s="279">
        <v>21</v>
      </c>
      <c r="J34" s="279">
        <v>20</v>
      </c>
      <c r="K34" s="279">
        <v>22</v>
      </c>
      <c r="L34" s="279">
        <v>20</v>
      </c>
      <c r="M34" s="279">
        <v>20</v>
      </c>
      <c r="N34" s="279">
        <v>20</v>
      </c>
      <c r="O34" s="279">
        <v>22</v>
      </c>
      <c r="P34" s="280">
        <f t="shared" si="0"/>
        <v>254</v>
      </c>
      <c r="Q34" s="449" t="s">
        <v>316</v>
      </c>
      <c r="R34" s="442">
        <f t="shared" si="1"/>
        <v>1</v>
      </c>
      <c r="S34" s="443">
        <f t="shared" si="2"/>
        <v>254</v>
      </c>
      <c r="T34" s="443">
        <f t="shared" si="3"/>
        <v>1524</v>
      </c>
    </row>
    <row r="35" spans="1:20" s="275" customFormat="1" ht="17.25" customHeight="1">
      <c r="A35" s="276">
        <v>24</v>
      </c>
      <c r="B35" s="277">
        <v>1814330663</v>
      </c>
      <c r="C35" s="278" t="s">
        <v>318</v>
      </c>
      <c r="D35" s="279">
        <v>5</v>
      </c>
      <c r="E35" s="279">
        <v>4</v>
      </c>
      <c r="F35" s="279">
        <v>4</v>
      </c>
      <c r="G35" s="279">
        <v>4</v>
      </c>
      <c r="H35" s="279">
        <v>4</v>
      </c>
      <c r="I35" s="279">
        <v>5</v>
      </c>
      <c r="J35" s="279">
        <v>4</v>
      </c>
      <c r="K35" s="279">
        <v>4</v>
      </c>
      <c r="L35" s="279">
        <v>4</v>
      </c>
      <c r="M35" s="279">
        <v>4</v>
      </c>
      <c r="N35" s="279">
        <v>4</v>
      </c>
      <c r="O35" s="279">
        <v>5</v>
      </c>
      <c r="P35" s="280">
        <f t="shared" si="0"/>
        <v>51</v>
      </c>
      <c r="Q35" s="449" t="s">
        <v>316</v>
      </c>
      <c r="R35" s="442">
        <f t="shared" si="1"/>
        <v>1</v>
      </c>
      <c r="S35" s="443">
        <f t="shared" si="2"/>
        <v>51</v>
      </c>
      <c r="T35" s="443">
        <f t="shared" si="3"/>
        <v>153</v>
      </c>
    </row>
    <row r="36" spans="1:20" s="275" customFormat="1" ht="17.25" customHeight="1">
      <c r="A36" s="276">
        <v>25</v>
      </c>
      <c r="B36" s="277">
        <v>8990975194</v>
      </c>
      <c r="C36" s="278" t="s">
        <v>318</v>
      </c>
      <c r="D36" s="279"/>
      <c r="E36" s="279"/>
      <c r="F36" s="279"/>
      <c r="G36" s="279"/>
      <c r="H36" s="279"/>
      <c r="I36" s="279"/>
      <c r="J36" s="279"/>
      <c r="K36" s="279"/>
      <c r="L36" s="279">
        <v>2</v>
      </c>
      <c r="M36" s="279">
        <v>3</v>
      </c>
      <c r="N36" s="279">
        <v>4</v>
      </c>
      <c r="O36" s="279">
        <v>4</v>
      </c>
      <c r="P36" s="280">
        <f t="shared" si="0"/>
        <v>13</v>
      </c>
      <c r="Q36" s="449" t="s">
        <v>314</v>
      </c>
      <c r="R36" s="442">
        <f t="shared" si="1"/>
        <v>0.75</v>
      </c>
      <c r="S36" s="443">
        <f t="shared" si="2"/>
        <v>9.75</v>
      </c>
      <c r="T36" s="443">
        <f t="shared" si="3"/>
        <v>29.25</v>
      </c>
    </row>
    <row r="37" spans="1:20" s="275" customFormat="1" ht="17.25" customHeight="1">
      <c r="A37" s="276">
        <v>26</v>
      </c>
      <c r="B37" s="277"/>
      <c r="C37" s="278"/>
      <c r="D37" s="279"/>
      <c r="E37" s="279"/>
      <c r="F37" s="279"/>
      <c r="G37" s="279"/>
      <c r="H37" s="279"/>
      <c r="I37" s="279"/>
      <c r="J37" s="279"/>
      <c r="K37" s="279"/>
      <c r="L37" s="279"/>
      <c r="M37" s="279"/>
      <c r="N37" s="279"/>
      <c r="O37" s="279"/>
      <c r="P37" s="280">
        <f t="shared" si="0"/>
        <v>0</v>
      </c>
      <c r="Q37" s="449"/>
      <c r="R37" s="442" t="str">
        <f t="shared" si="1"/>
        <v/>
      </c>
      <c r="S37" s="443" t="str">
        <f t="shared" si="2"/>
        <v>-</v>
      </c>
      <c r="T37" s="443" t="str">
        <f t="shared" si="3"/>
        <v>-</v>
      </c>
    </row>
    <row r="38" spans="1:20" s="275" customFormat="1" ht="17.25" customHeight="1">
      <c r="A38" s="276">
        <v>27</v>
      </c>
      <c r="B38" s="277"/>
      <c r="C38" s="278"/>
      <c r="D38" s="279"/>
      <c r="E38" s="279"/>
      <c r="F38" s="279"/>
      <c r="G38" s="279"/>
      <c r="H38" s="279"/>
      <c r="I38" s="279"/>
      <c r="J38" s="279"/>
      <c r="K38" s="279"/>
      <c r="L38" s="279"/>
      <c r="M38" s="279"/>
      <c r="N38" s="279"/>
      <c r="O38" s="279"/>
      <c r="P38" s="280">
        <f>SUM(D38:O38)</f>
        <v>0</v>
      </c>
      <c r="Q38" s="449"/>
      <c r="R38" s="442" t="str">
        <f t="shared" si="1"/>
        <v/>
      </c>
      <c r="S38" s="443" t="str">
        <f t="shared" si="2"/>
        <v>-</v>
      </c>
      <c r="T38" s="443" t="str">
        <f t="shared" si="3"/>
        <v>-</v>
      </c>
    </row>
    <row r="39" spans="1:20" s="275" customFormat="1" ht="17.25" customHeight="1">
      <c r="A39" s="276">
        <v>28</v>
      </c>
      <c r="B39" s="277"/>
      <c r="C39" s="278"/>
      <c r="D39" s="279"/>
      <c r="E39" s="279"/>
      <c r="F39" s="279"/>
      <c r="G39" s="279"/>
      <c r="H39" s="279"/>
      <c r="I39" s="279"/>
      <c r="J39" s="279"/>
      <c r="K39" s="279"/>
      <c r="L39" s="279"/>
      <c r="M39" s="279"/>
      <c r="N39" s="279"/>
      <c r="O39" s="279"/>
      <c r="P39" s="280">
        <f>SUM(D39:O39)</f>
        <v>0</v>
      </c>
      <c r="Q39" s="449"/>
      <c r="R39" s="442" t="str">
        <f t="shared" si="1"/>
        <v/>
      </c>
      <c r="S39" s="443" t="str">
        <f t="shared" si="2"/>
        <v>-</v>
      </c>
      <c r="T39" s="443" t="str">
        <f t="shared" si="3"/>
        <v>-</v>
      </c>
    </row>
    <row r="40" spans="1:20" s="275" customFormat="1" ht="17.25" customHeight="1">
      <c r="A40" s="276">
        <v>29</v>
      </c>
      <c r="B40" s="277"/>
      <c r="C40" s="278"/>
      <c r="D40" s="279"/>
      <c r="E40" s="279"/>
      <c r="F40" s="279"/>
      <c r="G40" s="279"/>
      <c r="H40" s="279"/>
      <c r="I40" s="279"/>
      <c r="J40" s="279"/>
      <c r="K40" s="279"/>
      <c r="L40" s="279"/>
      <c r="M40" s="279"/>
      <c r="N40" s="279"/>
      <c r="O40" s="279"/>
      <c r="P40" s="280">
        <f t="shared" si="0"/>
        <v>0</v>
      </c>
      <c r="Q40" s="449"/>
      <c r="R40" s="442" t="str">
        <f t="shared" si="1"/>
        <v/>
      </c>
      <c r="S40" s="443" t="str">
        <f t="shared" si="2"/>
        <v>-</v>
      </c>
      <c r="T40" s="443" t="str">
        <f t="shared" si="3"/>
        <v>-</v>
      </c>
    </row>
    <row r="41" spans="1:20" s="275" customFormat="1" ht="17.25" customHeight="1">
      <c r="A41" s="276">
        <v>30</v>
      </c>
      <c r="B41" s="277"/>
      <c r="C41" s="278"/>
      <c r="D41" s="279"/>
      <c r="E41" s="279"/>
      <c r="F41" s="279"/>
      <c r="G41" s="279"/>
      <c r="H41" s="279"/>
      <c r="I41" s="279"/>
      <c r="J41" s="279"/>
      <c r="K41" s="279"/>
      <c r="L41" s="279"/>
      <c r="M41" s="279"/>
      <c r="N41" s="279"/>
      <c r="O41" s="279"/>
      <c r="P41" s="280">
        <f t="shared" si="0"/>
        <v>0</v>
      </c>
      <c r="Q41" s="449"/>
      <c r="R41" s="442" t="str">
        <f t="shared" si="1"/>
        <v/>
      </c>
      <c r="S41" s="443" t="str">
        <f t="shared" si="2"/>
        <v>-</v>
      </c>
      <c r="T41" s="443" t="str">
        <f t="shared" si="3"/>
        <v>-</v>
      </c>
    </row>
    <row r="42" spans="1:20" s="275" customFormat="1">
      <c r="B42" s="281"/>
      <c r="C42" s="281"/>
      <c r="P42" s="282"/>
      <c r="Q42" s="282"/>
      <c r="R42" s="282"/>
      <c r="S42" s="282"/>
    </row>
    <row r="43" spans="1:20" s="275" customFormat="1" ht="13.5" thickBot="1">
      <c r="B43" s="281"/>
      <c r="C43" s="281"/>
      <c r="P43" s="283"/>
      <c r="Q43" s="283"/>
      <c r="R43" s="283"/>
      <c r="S43" s="283"/>
    </row>
    <row r="44" spans="1:20" s="275" customFormat="1" ht="18.75" customHeight="1" thickBot="1">
      <c r="A44" s="603" t="s">
        <v>11</v>
      </c>
      <c r="B44" s="604"/>
      <c r="C44" s="605"/>
      <c r="D44" s="455">
        <f t="shared" ref="D44:T44" si="5">SUM(D12:D41)</f>
        <v>222</v>
      </c>
      <c r="E44" s="455">
        <f t="shared" si="5"/>
        <v>228</v>
      </c>
      <c r="F44" s="455">
        <f t="shared" si="5"/>
        <v>258</v>
      </c>
      <c r="G44" s="455">
        <f t="shared" si="5"/>
        <v>239</v>
      </c>
      <c r="H44" s="455">
        <f t="shared" si="5"/>
        <v>252</v>
      </c>
      <c r="I44" s="455">
        <f t="shared" si="5"/>
        <v>249</v>
      </c>
      <c r="J44" s="455">
        <f t="shared" si="5"/>
        <v>231</v>
      </c>
      <c r="K44" s="455">
        <f t="shared" si="5"/>
        <v>231</v>
      </c>
      <c r="L44" s="455">
        <f t="shared" si="5"/>
        <v>215</v>
      </c>
      <c r="M44" s="455">
        <f t="shared" si="5"/>
        <v>217</v>
      </c>
      <c r="N44" s="455">
        <f t="shared" si="5"/>
        <v>216</v>
      </c>
      <c r="O44" s="455">
        <f t="shared" si="5"/>
        <v>250</v>
      </c>
      <c r="P44" s="456">
        <f t="shared" si="5"/>
        <v>2808</v>
      </c>
      <c r="Q44" s="456"/>
      <c r="R44" s="456"/>
      <c r="S44" s="457">
        <f>SUM(S12:S41)</f>
        <v>2392.5</v>
      </c>
      <c r="T44" s="458">
        <f t="shared" si="5"/>
        <v>11343</v>
      </c>
    </row>
    <row r="45" spans="1:20" s="275" customFormat="1" ht="7.5" customHeight="1">
      <c r="A45" s="451"/>
      <c r="B45" s="451"/>
      <c r="C45" s="451"/>
      <c r="D45" s="452"/>
      <c r="E45" s="452"/>
      <c r="F45" s="452"/>
      <c r="G45" s="452"/>
      <c r="H45" s="452"/>
      <c r="I45" s="452"/>
      <c r="J45" s="452"/>
      <c r="K45" s="452"/>
      <c r="L45" s="453"/>
      <c r="M45" s="453"/>
      <c r="N45" s="453"/>
      <c r="O45" s="453"/>
      <c r="P45" s="454"/>
      <c r="Q45" s="284"/>
      <c r="R45" s="284"/>
      <c r="S45" s="284"/>
      <c r="T45" s="284"/>
    </row>
    <row r="46" spans="1:20" s="275" customFormat="1" ht="18.75" customHeight="1">
      <c r="A46" s="600" t="s">
        <v>123</v>
      </c>
      <c r="B46" s="601"/>
      <c r="C46" s="602"/>
      <c r="D46" s="448">
        <v>22</v>
      </c>
      <c r="E46" s="448">
        <v>21</v>
      </c>
      <c r="F46" s="448">
        <v>22</v>
      </c>
      <c r="G46" s="448">
        <v>22</v>
      </c>
      <c r="H46" s="448">
        <v>21</v>
      </c>
      <c r="I46" s="448">
        <v>22</v>
      </c>
      <c r="J46" s="448">
        <v>22</v>
      </c>
      <c r="K46" s="448">
        <v>22</v>
      </c>
      <c r="L46" s="448">
        <v>22</v>
      </c>
      <c r="M46" s="448">
        <v>20</v>
      </c>
      <c r="N46" s="448">
        <v>19</v>
      </c>
      <c r="O46" s="448">
        <v>21</v>
      </c>
      <c r="P46" s="280">
        <f>SUM(D46:O46)</f>
        <v>256</v>
      </c>
      <c r="Q46" s="444"/>
      <c r="R46" s="444"/>
      <c r="S46" s="444"/>
      <c r="T46" s="282"/>
    </row>
    <row r="47" spans="1:20" s="275" customFormat="1">
      <c r="A47" s="285"/>
      <c r="B47" s="285"/>
      <c r="C47" s="285"/>
      <c r="D47" s="286"/>
      <c r="E47" s="286"/>
      <c r="F47" s="286"/>
      <c r="G47" s="286"/>
      <c r="H47" s="286"/>
      <c r="I47" s="286"/>
      <c r="J47" s="286"/>
      <c r="K47" s="286"/>
      <c r="L47" s="286"/>
      <c r="M47" s="286"/>
      <c r="N47" s="286"/>
      <c r="O47" s="286"/>
      <c r="P47" s="286"/>
      <c r="Q47" s="286"/>
      <c r="R47" s="286"/>
      <c r="S47" s="286"/>
    </row>
    <row r="48" spans="1:20" s="275" customFormat="1" ht="18.75" customHeight="1">
      <c r="A48" s="638" t="s">
        <v>131</v>
      </c>
      <c r="B48" s="639"/>
      <c r="C48" s="640"/>
      <c r="D48" s="287" t="s">
        <v>137</v>
      </c>
      <c r="E48" s="287" t="s">
        <v>139</v>
      </c>
      <c r="F48" s="287" t="s">
        <v>132</v>
      </c>
      <c r="G48" s="287" t="s">
        <v>133</v>
      </c>
      <c r="H48" s="287" t="s">
        <v>134</v>
      </c>
      <c r="I48" s="287" t="s">
        <v>135</v>
      </c>
      <c r="J48" s="644" t="s">
        <v>11</v>
      </c>
      <c r="K48" s="645"/>
      <c r="L48" s="646" t="s">
        <v>310</v>
      </c>
      <c r="M48" s="647"/>
      <c r="N48" s="647"/>
      <c r="O48" s="644" t="s">
        <v>326</v>
      </c>
      <c r="P48" s="648"/>
      <c r="Q48" s="648"/>
      <c r="R48" s="644" t="s">
        <v>311</v>
      </c>
      <c r="S48" s="648"/>
      <c r="T48" s="645"/>
    </row>
    <row r="49" spans="1:20" s="275" customFormat="1" ht="18.75" customHeight="1">
      <c r="A49" s="641"/>
      <c r="B49" s="642"/>
      <c r="C49" s="643"/>
      <c r="D49" s="287" t="s">
        <v>138</v>
      </c>
      <c r="E49" s="450">
        <f>SUMIF($C$12:$C$41,E$48,$T$12:$T$41)</f>
        <v>0</v>
      </c>
      <c r="F49" s="450">
        <f>SUMIF($C$12:$C$41,F$48,$T$12:$T$41)</f>
        <v>1062</v>
      </c>
      <c r="G49" s="450">
        <f>SUMIF($C$12:$C$41,G$48,$T$12:$T$41)</f>
        <v>2682</v>
      </c>
      <c r="H49" s="450">
        <f>SUMIF($C$12:$C$41,H$48,$T$12:$T$41)</f>
        <v>3045</v>
      </c>
      <c r="I49" s="450">
        <f>SUMIF($C$12:$C$41,I$48,$T$12:$T$41)</f>
        <v>4554</v>
      </c>
      <c r="J49" s="649">
        <f>SUM(E49:I49)</f>
        <v>11343</v>
      </c>
      <c r="K49" s="650"/>
      <c r="L49" s="649">
        <f>$S$44</f>
        <v>2392.5</v>
      </c>
      <c r="M49" s="651"/>
      <c r="N49" s="651"/>
      <c r="O49" s="652">
        <f>IF($J$49*$L$49=0,"-",ROUND($J$49/$L$49,1))</f>
        <v>4.7</v>
      </c>
      <c r="P49" s="653"/>
      <c r="Q49" s="653"/>
      <c r="R49" s="654" t="str">
        <f>IF(O49="-","-",IF(O49&lt;4,"６：１",IF(AND(O49&gt;=4,O49&lt;5),"５：１",IF(O49&gt;=5,"３：１",""))))</f>
        <v>５：１</v>
      </c>
      <c r="S49" s="655"/>
      <c r="T49" s="656"/>
    </row>
    <row r="50" spans="1:20" ht="13.5" customHeight="1">
      <c r="A50" s="265" t="s">
        <v>319</v>
      </c>
      <c r="B50" s="266"/>
      <c r="C50" s="266"/>
      <c r="D50" s="266"/>
      <c r="E50" s="266"/>
      <c r="F50" s="266"/>
      <c r="G50" s="266"/>
      <c r="H50" s="266"/>
      <c r="I50" s="266"/>
      <c r="J50" s="266"/>
      <c r="K50" s="266"/>
      <c r="L50" s="266"/>
      <c r="M50" s="266"/>
      <c r="N50" s="266"/>
      <c r="O50" s="266"/>
      <c r="P50" s="266"/>
      <c r="Q50" s="266"/>
      <c r="R50" s="266"/>
      <c r="S50" s="266"/>
    </row>
    <row r="51" spans="1:20">
      <c r="A51" s="265" t="s">
        <v>320</v>
      </c>
      <c r="B51" s="266"/>
      <c r="C51" s="266"/>
      <c r="D51" s="266"/>
      <c r="E51" s="266"/>
      <c r="F51" s="266"/>
      <c r="G51" s="266"/>
      <c r="H51" s="266"/>
      <c r="I51" s="266"/>
      <c r="J51" s="266"/>
      <c r="K51" s="266"/>
      <c r="L51" s="266"/>
      <c r="M51" s="266"/>
      <c r="N51" s="266"/>
      <c r="O51" s="266"/>
      <c r="P51" s="266"/>
      <c r="Q51" s="266"/>
      <c r="R51" s="266"/>
      <c r="S51" s="266"/>
    </row>
  </sheetData>
  <sheetProtection password="CC09" sheet="1" objects="1" scenarios="1"/>
  <mergeCells count="29">
    <mergeCell ref="R48:T48"/>
    <mergeCell ref="J49:K49"/>
    <mergeCell ref="L49:N49"/>
    <mergeCell ref="O49:Q49"/>
    <mergeCell ref="R49:T49"/>
    <mergeCell ref="O48:Q48"/>
    <mergeCell ref="A44:C44"/>
    <mergeCell ref="A46:C46"/>
    <mergeCell ref="A48:C49"/>
    <mergeCell ref="J48:K48"/>
    <mergeCell ref="L48:N48"/>
    <mergeCell ref="U7:X7"/>
    <mergeCell ref="D10:P10"/>
    <mergeCell ref="Q10:Q11"/>
    <mergeCell ref="R10:R11"/>
    <mergeCell ref="S10:S11"/>
    <mergeCell ref="T10:T11"/>
    <mergeCell ref="R7:T7"/>
    <mergeCell ref="A7:C7"/>
    <mergeCell ref="D7:F7"/>
    <mergeCell ref="G7:I7"/>
    <mergeCell ref="J7:L7"/>
    <mergeCell ref="M7:Q7"/>
    <mergeCell ref="A4:C4"/>
    <mergeCell ref="D4:H4"/>
    <mergeCell ref="A5:C5"/>
    <mergeCell ref="D5:M5"/>
    <mergeCell ref="A6:C6"/>
    <mergeCell ref="D6:H6"/>
  </mergeCells>
  <phoneticPr fontId="6"/>
  <dataValidations count="4">
    <dataValidation type="list" allowBlank="1" showInputMessage="1" showErrorMessage="1" sqref="R7:T7">
      <formula1>"3月の実績,聞き取りによる見込み,その他"</formula1>
    </dataValidation>
    <dataValidation type="list" allowBlank="1" showInputMessage="1" showErrorMessage="1" sqref="Q12:Q41">
      <formula1>"5h未満,5h以上7h未満,7h以上"</formula1>
    </dataValidation>
    <dataValidation type="list" allowBlank="1" showInputMessage="1" showErrorMessage="1" sqref="C12:C41">
      <formula1>",区分２,区分３,区分４,区分５,区分６"</formula1>
    </dataValidation>
    <dataValidation type="whole" operator="lessThanOrEqual" allowBlank="1" showInputMessage="1" showErrorMessage="1" errorTitle="利用日数の入力に誤りがあります。" error="当該月の日数より大きい数値は入力できません。" sqref="WMC48:WMC49 JM46 TI46 ADE46 ANA46 AWW46 BGS46 BQO46 CAK46 CKG46 CUC46 DDY46 DNU46 DXQ46 EHM46 ERI46 FBE46 FLA46 FUW46 GES46 GOO46 GYK46 HIG46 HSC46 IBY46 ILU46 IVQ46 JFM46 JPI46 JZE46 KJA46 KSW46 LCS46 LMO46 LWK46 MGG46 MQC46 MZY46 NJU46 NTQ46 ODM46 ONI46 OXE46 PHA46 PQW46 QAS46 QKO46 QUK46 REG46 ROC46 RXY46 SHU46 SRQ46 TBM46 TLI46 TVE46 UFA46 UOW46 UYS46 VIO46 VSK46 WCG46 WMC46 WVY46 N65583 JM65583 TI65583 ADE65583 ANA65583 AWW65583 BGS65583 BQO65583 CAK65583 CKG65583 CUC65583 DDY65583 DNU65583 DXQ65583 EHM65583 ERI65583 FBE65583 FLA65583 FUW65583 GES65583 GOO65583 GYK65583 HIG65583 HSC65583 IBY65583 ILU65583 IVQ65583 JFM65583 JPI65583 JZE65583 KJA65583 KSW65583 LCS65583 LMO65583 LWK65583 MGG65583 MQC65583 MZY65583 NJU65583 NTQ65583 ODM65583 ONI65583 OXE65583 PHA65583 PQW65583 QAS65583 QKO65583 QUK65583 REG65583 ROC65583 RXY65583 SHU65583 SRQ65583 TBM65583 TLI65583 TVE65583 UFA65583 UOW65583 UYS65583 VIO65583 VSK65583 WCG65583 WMC65583 WVY65583 N131119 JM131119 TI131119 ADE131119 ANA131119 AWW131119 BGS131119 BQO131119 CAK131119 CKG131119 CUC131119 DDY131119 DNU131119 DXQ131119 EHM131119 ERI131119 FBE131119 FLA131119 FUW131119 GES131119 GOO131119 GYK131119 HIG131119 HSC131119 IBY131119 ILU131119 IVQ131119 JFM131119 JPI131119 JZE131119 KJA131119 KSW131119 LCS131119 LMO131119 LWK131119 MGG131119 MQC131119 MZY131119 NJU131119 NTQ131119 ODM131119 ONI131119 OXE131119 PHA131119 PQW131119 QAS131119 QKO131119 QUK131119 REG131119 ROC131119 RXY131119 SHU131119 SRQ131119 TBM131119 TLI131119 TVE131119 UFA131119 UOW131119 UYS131119 VIO131119 VSK131119 WCG131119 WMC131119 WVY131119 N196655 JM196655 TI196655 ADE196655 ANA196655 AWW196655 BGS196655 BQO196655 CAK196655 CKG196655 CUC196655 DDY196655 DNU196655 DXQ196655 EHM196655 ERI196655 FBE196655 FLA196655 FUW196655 GES196655 GOO196655 GYK196655 HIG196655 HSC196655 IBY196655 ILU196655 IVQ196655 JFM196655 JPI196655 JZE196655 KJA196655 KSW196655 LCS196655 LMO196655 LWK196655 MGG196655 MQC196655 MZY196655 NJU196655 NTQ196655 ODM196655 ONI196655 OXE196655 PHA196655 PQW196655 QAS196655 QKO196655 QUK196655 REG196655 ROC196655 RXY196655 SHU196655 SRQ196655 TBM196655 TLI196655 TVE196655 UFA196655 UOW196655 UYS196655 VIO196655 VSK196655 WCG196655 WMC196655 WVY196655 N262191 JM262191 TI262191 ADE262191 ANA262191 AWW262191 BGS262191 BQO262191 CAK262191 CKG262191 CUC262191 DDY262191 DNU262191 DXQ262191 EHM262191 ERI262191 FBE262191 FLA262191 FUW262191 GES262191 GOO262191 GYK262191 HIG262191 HSC262191 IBY262191 ILU262191 IVQ262191 JFM262191 JPI262191 JZE262191 KJA262191 KSW262191 LCS262191 LMO262191 LWK262191 MGG262191 MQC262191 MZY262191 NJU262191 NTQ262191 ODM262191 ONI262191 OXE262191 PHA262191 PQW262191 QAS262191 QKO262191 QUK262191 REG262191 ROC262191 RXY262191 SHU262191 SRQ262191 TBM262191 TLI262191 TVE262191 UFA262191 UOW262191 UYS262191 VIO262191 VSK262191 WCG262191 WMC262191 WVY262191 N327727 JM327727 TI327727 ADE327727 ANA327727 AWW327727 BGS327727 BQO327727 CAK327727 CKG327727 CUC327727 DDY327727 DNU327727 DXQ327727 EHM327727 ERI327727 FBE327727 FLA327727 FUW327727 GES327727 GOO327727 GYK327727 HIG327727 HSC327727 IBY327727 ILU327727 IVQ327727 JFM327727 JPI327727 JZE327727 KJA327727 KSW327727 LCS327727 LMO327727 LWK327727 MGG327727 MQC327727 MZY327727 NJU327727 NTQ327727 ODM327727 ONI327727 OXE327727 PHA327727 PQW327727 QAS327727 QKO327727 QUK327727 REG327727 ROC327727 RXY327727 SHU327727 SRQ327727 TBM327727 TLI327727 TVE327727 UFA327727 UOW327727 UYS327727 VIO327727 VSK327727 WCG327727 WMC327727 WVY327727 N393263 JM393263 TI393263 ADE393263 ANA393263 AWW393263 BGS393263 BQO393263 CAK393263 CKG393263 CUC393263 DDY393263 DNU393263 DXQ393263 EHM393263 ERI393263 FBE393263 FLA393263 FUW393263 GES393263 GOO393263 GYK393263 HIG393263 HSC393263 IBY393263 ILU393263 IVQ393263 JFM393263 JPI393263 JZE393263 KJA393263 KSW393263 LCS393263 LMO393263 LWK393263 MGG393263 MQC393263 MZY393263 NJU393263 NTQ393263 ODM393263 ONI393263 OXE393263 PHA393263 PQW393263 QAS393263 QKO393263 QUK393263 REG393263 ROC393263 RXY393263 SHU393263 SRQ393263 TBM393263 TLI393263 TVE393263 UFA393263 UOW393263 UYS393263 VIO393263 VSK393263 WCG393263 WMC393263 WVY393263 N458799 JM458799 TI458799 ADE458799 ANA458799 AWW458799 BGS458799 BQO458799 CAK458799 CKG458799 CUC458799 DDY458799 DNU458799 DXQ458799 EHM458799 ERI458799 FBE458799 FLA458799 FUW458799 GES458799 GOO458799 GYK458799 HIG458799 HSC458799 IBY458799 ILU458799 IVQ458799 JFM458799 JPI458799 JZE458799 KJA458799 KSW458799 LCS458799 LMO458799 LWK458799 MGG458799 MQC458799 MZY458799 NJU458799 NTQ458799 ODM458799 ONI458799 OXE458799 PHA458799 PQW458799 QAS458799 QKO458799 QUK458799 REG458799 ROC458799 RXY458799 SHU458799 SRQ458799 TBM458799 TLI458799 TVE458799 UFA458799 UOW458799 UYS458799 VIO458799 VSK458799 WCG458799 WMC458799 WVY458799 N524335 JM524335 TI524335 ADE524335 ANA524335 AWW524335 BGS524335 BQO524335 CAK524335 CKG524335 CUC524335 DDY524335 DNU524335 DXQ524335 EHM524335 ERI524335 FBE524335 FLA524335 FUW524335 GES524335 GOO524335 GYK524335 HIG524335 HSC524335 IBY524335 ILU524335 IVQ524335 JFM524335 JPI524335 JZE524335 KJA524335 KSW524335 LCS524335 LMO524335 LWK524335 MGG524335 MQC524335 MZY524335 NJU524335 NTQ524335 ODM524335 ONI524335 OXE524335 PHA524335 PQW524335 QAS524335 QKO524335 QUK524335 REG524335 ROC524335 RXY524335 SHU524335 SRQ524335 TBM524335 TLI524335 TVE524335 UFA524335 UOW524335 UYS524335 VIO524335 VSK524335 WCG524335 WMC524335 WVY524335 N589871 JM589871 TI589871 ADE589871 ANA589871 AWW589871 BGS589871 BQO589871 CAK589871 CKG589871 CUC589871 DDY589871 DNU589871 DXQ589871 EHM589871 ERI589871 FBE589871 FLA589871 FUW589871 GES589871 GOO589871 GYK589871 HIG589871 HSC589871 IBY589871 ILU589871 IVQ589871 JFM589871 JPI589871 JZE589871 KJA589871 KSW589871 LCS589871 LMO589871 LWK589871 MGG589871 MQC589871 MZY589871 NJU589871 NTQ589871 ODM589871 ONI589871 OXE589871 PHA589871 PQW589871 QAS589871 QKO589871 QUK589871 REG589871 ROC589871 RXY589871 SHU589871 SRQ589871 TBM589871 TLI589871 TVE589871 UFA589871 UOW589871 UYS589871 VIO589871 VSK589871 WCG589871 WMC589871 WVY589871 N655407 JM655407 TI655407 ADE655407 ANA655407 AWW655407 BGS655407 BQO655407 CAK655407 CKG655407 CUC655407 DDY655407 DNU655407 DXQ655407 EHM655407 ERI655407 FBE655407 FLA655407 FUW655407 GES655407 GOO655407 GYK655407 HIG655407 HSC655407 IBY655407 ILU655407 IVQ655407 JFM655407 JPI655407 JZE655407 KJA655407 KSW655407 LCS655407 LMO655407 LWK655407 MGG655407 MQC655407 MZY655407 NJU655407 NTQ655407 ODM655407 ONI655407 OXE655407 PHA655407 PQW655407 QAS655407 QKO655407 QUK655407 REG655407 ROC655407 RXY655407 SHU655407 SRQ655407 TBM655407 TLI655407 TVE655407 UFA655407 UOW655407 UYS655407 VIO655407 VSK655407 WCG655407 WMC655407 WVY655407 N720943 JM720943 TI720943 ADE720943 ANA720943 AWW720943 BGS720943 BQO720943 CAK720943 CKG720943 CUC720943 DDY720943 DNU720943 DXQ720943 EHM720943 ERI720943 FBE720943 FLA720943 FUW720943 GES720943 GOO720943 GYK720943 HIG720943 HSC720943 IBY720943 ILU720943 IVQ720943 JFM720943 JPI720943 JZE720943 KJA720943 KSW720943 LCS720943 LMO720943 LWK720943 MGG720943 MQC720943 MZY720943 NJU720943 NTQ720943 ODM720943 ONI720943 OXE720943 PHA720943 PQW720943 QAS720943 QKO720943 QUK720943 REG720943 ROC720943 RXY720943 SHU720943 SRQ720943 TBM720943 TLI720943 TVE720943 UFA720943 UOW720943 UYS720943 VIO720943 VSK720943 WCG720943 WMC720943 WVY720943 N786479 JM786479 TI786479 ADE786479 ANA786479 AWW786479 BGS786479 BQO786479 CAK786479 CKG786479 CUC786479 DDY786479 DNU786479 DXQ786479 EHM786479 ERI786479 FBE786479 FLA786479 FUW786479 GES786479 GOO786479 GYK786479 HIG786479 HSC786479 IBY786479 ILU786479 IVQ786479 JFM786479 JPI786479 JZE786479 KJA786479 KSW786479 LCS786479 LMO786479 LWK786479 MGG786479 MQC786479 MZY786479 NJU786479 NTQ786479 ODM786479 ONI786479 OXE786479 PHA786479 PQW786479 QAS786479 QKO786479 QUK786479 REG786479 ROC786479 RXY786479 SHU786479 SRQ786479 TBM786479 TLI786479 TVE786479 UFA786479 UOW786479 UYS786479 VIO786479 VSK786479 WCG786479 WMC786479 WVY786479 N852015 JM852015 TI852015 ADE852015 ANA852015 AWW852015 BGS852015 BQO852015 CAK852015 CKG852015 CUC852015 DDY852015 DNU852015 DXQ852015 EHM852015 ERI852015 FBE852015 FLA852015 FUW852015 GES852015 GOO852015 GYK852015 HIG852015 HSC852015 IBY852015 ILU852015 IVQ852015 JFM852015 JPI852015 JZE852015 KJA852015 KSW852015 LCS852015 LMO852015 LWK852015 MGG852015 MQC852015 MZY852015 NJU852015 NTQ852015 ODM852015 ONI852015 OXE852015 PHA852015 PQW852015 QAS852015 QKO852015 QUK852015 REG852015 ROC852015 RXY852015 SHU852015 SRQ852015 TBM852015 TLI852015 TVE852015 UFA852015 UOW852015 UYS852015 VIO852015 VSK852015 WCG852015 WMC852015 WVY852015 N917551 JM917551 TI917551 ADE917551 ANA917551 AWW917551 BGS917551 BQO917551 CAK917551 CKG917551 CUC917551 DDY917551 DNU917551 DXQ917551 EHM917551 ERI917551 FBE917551 FLA917551 FUW917551 GES917551 GOO917551 GYK917551 HIG917551 HSC917551 IBY917551 ILU917551 IVQ917551 JFM917551 JPI917551 JZE917551 KJA917551 KSW917551 LCS917551 LMO917551 LWK917551 MGG917551 MQC917551 MZY917551 NJU917551 NTQ917551 ODM917551 ONI917551 OXE917551 PHA917551 PQW917551 QAS917551 QKO917551 QUK917551 REG917551 ROC917551 RXY917551 SHU917551 SRQ917551 TBM917551 TLI917551 TVE917551 UFA917551 UOW917551 UYS917551 VIO917551 VSK917551 WCG917551 WMC917551 WVY917551 N983087 JM983087 TI983087 ADE983087 ANA983087 AWW983087 BGS983087 BQO983087 CAK983087 CKG983087 CUC983087 DDY983087 DNU983087 DXQ983087 EHM983087 ERI983087 FBE983087 FLA983087 FUW983087 GES983087 GOO983087 GYK983087 HIG983087 HSC983087 IBY983087 ILU983087 IVQ983087 JFM983087 JPI983087 JZE983087 KJA983087 KSW983087 LCS983087 LMO983087 LWK983087 MGG983087 MQC983087 MZY983087 NJU983087 NTQ983087 ODM983087 ONI983087 OXE983087 PHA983087 PQW983087 QAS983087 QKO983087 QUK983087 REG983087 ROC983087 RXY983087 SHU983087 SRQ983087 TBM983087 TLI983087 TVE983087 UFA983087 UOW983087 UYS983087 VIO983087 VSK983087 WCG983087 WMC983087 WVY983087 WVY48:WVY49 JM48:JM49 TI48:TI49 ADE48:ADE49 ANA48:ANA49 AWW48:AWW49 BGS48:BGS49 BQO48:BQO49 CAK48:CAK49 CKG48:CKG49 CUC48:CUC49 DDY48:DDY49 DNU48:DNU49 DXQ48:DXQ49 EHM48:EHM49 ERI48:ERI49 FBE48:FBE49 FLA48:FLA49 FUW48:FUW49 GES48:GES49 GOO48:GOO49 GYK48:GYK49 HIG48:HIG49 HSC48:HSC49 IBY48:IBY49 ILU48:ILU49 IVQ48:IVQ49 JFM48:JFM49 JPI48:JPI49 JZE48:JZE49 KJA48:KJA49 KSW48:KSW49 LCS48:LCS49 LMO48:LMO49 LWK48:LWK49 MGG48:MGG49 MQC48:MQC49 MZY48:MZY49 NJU48:NJU49 NTQ48:NTQ49 ODM48:ODM49 ONI48:ONI49 OXE48:OXE49 PHA48:PHA49 PQW48:PQW49 QAS48:QAS49 QKO48:QKO49 QUK48:QUK49 REG48:REG49 ROC48:ROC49 RXY48:RXY49 SHU48:SHU49 SRQ48:SRQ49 TBM48:TBM49 TLI48:TLI49 TVE48:TVE49 UFA48:UFA49 UOW48:UOW49 UYS48:UYS49 VIO48:VIO49 VSK48:VSK49 WCG48:WCG49">
      <formula1>29</formula1>
    </dataValidation>
  </dataValidations>
  <printOptions horizontalCentered="1"/>
  <pageMargins left="0.59055118110236227" right="0.39370078740157483" top="0.59055118110236227" bottom="0.39370078740157483" header="0.51181102362204722" footer="0.51181102362204722"/>
  <pageSetup paperSize="9" scale="59" firstPageNumber="10" orientation="portrait" useFirstPageNumber="1"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pageSetUpPr fitToPage="1"/>
  </sheetPr>
  <dimension ref="A1:BH38"/>
  <sheetViews>
    <sheetView showGridLines="0" view="pageBreakPreview" zoomScale="90" zoomScaleNormal="100" zoomScaleSheetLayoutView="90" workbookViewId="0"/>
  </sheetViews>
  <sheetFormatPr defaultColWidth="9" defaultRowHeight="21" customHeight="1"/>
  <cols>
    <col min="1" max="1" width="4.7265625" style="1" customWidth="1"/>
    <col min="2" max="2" width="14.08984375" style="2" customWidth="1"/>
    <col min="3" max="3" width="14.26953125" style="2" customWidth="1"/>
    <col min="4" max="4" width="14.90625" style="2" customWidth="1"/>
    <col min="5" max="5" width="3" style="2" customWidth="1"/>
    <col min="6" max="35" width="3" style="1" customWidth="1"/>
    <col min="36" max="44" width="3.08984375" style="1" customWidth="1"/>
    <col min="45" max="45" width="10.6328125" style="1" customWidth="1"/>
    <col min="46" max="46" width="2.90625" style="1" customWidth="1"/>
    <col min="47" max="47" width="24.08984375" style="1" customWidth="1"/>
    <col min="48" max="50" width="2.90625" style="1" customWidth="1"/>
    <col min="51" max="53" width="2.26953125" style="1" customWidth="1"/>
    <col min="54" max="74" width="2.6328125" style="1" customWidth="1"/>
    <col min="75" max="16384" width="9" style="1"/>
  </cols>
  <sheetData>
    <row r="1" spans="1:59" s="8" customFormat="1" ht="18.75" customHeight="1">
      <c r="A1" s="147" t="s">
        <v>256</v>
      </c>
      <c r="B1" s="147"/>
      <c r="C1" s="147" t="str">
        <f>IF(DAY('調書1-1'!D2)&lt;=15,"(2か月前)　従業者の勤務の体制及び勤務形態一覧表","(前月)　従業者の勤務の体制及び勤務形態一覧表")</f>
        <v>(2か月前)　従業者の勤務の体制及び勤務形態一覧表</v>
      </c>
      <c r="D1" s="147"/>
      <c r="E1" s="147"/>
      <c r="F1" s="147"/>
      <c r="G1" s="147"/>
      <c r="H1" s="147"/>
      <c r="I1" s="147"/>
      <c r="J1" s="147"/>
      <c r="K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c r="AX1" s="147"/>
      <c r="AY1" s="147"/>
      <c r="AZ1" s="147"/>
      <c r="BA1" s="147"/>
      <c r="BB1" s="147"/>
      <c r="BC1" s="147"/>
      <c r="BD1" s="147"/>
      <c r="BE1" s="147"/>
      <c r="BF1" s="147"/>
      <c r="BG1" s="147"/>
    </row>
    <row r="2" spans="1:59" s="8" customFormat="1" ht="18.75" customHeight="1" thickBot="1">
      <c r="A2" s="657" t="str">
        <f>IFERROR("（"&amp;TEXT(DATE(TEXT('調書1-1'!$J$5,"yyyy"),TEXT('調書1-1'!$J$5,"mm"),1),"gggee年mm月")&amp;"分）","エラー！調書1-1のセル「D2」(運営指導日)入力！")</f>
        <v>エラー！調書1-1のセル「D2」(運営指導日)入力！</v>
      </c>
      <c r="B2" s="657"/>
      <c r="C2" s="657"/>
      <c r="D2" s="657"/>
      <c r="E2" s="657"/>
      <c r="F2" s="657"/>
      <c r="G2" s="657"/>
      <c r="H2" s="657"/>
      <c r="I2" s="657"/>
      <c r="J2" s="657"/>
      <c r="K2" s="657"/>
      <c r="L2" s="657"/>
      <c r="M2" s="657"/>
      <c r="N2" s="657"/>
      <c r="O2" s="657"/>
      <c r="P2" s="657"/>
      <c r="Q2" s="657"/>
      <c r="R2" s="657"/>
      <c r="S2" s="657"/>
      <c r="T2" s="657"/>
      <c r="U2" s="657"/>
      <c r="V2" s="657"/>
      <c r="W2" s="657"/>
      <c r="X2" s="657"/>
      <c r="Y2" s="657"/>
      <c r="Z2" s="657"/>
      <c r="AA2" s="657"/>
      <c r="AB2" s="657"/>
      <c r="AC2" s="657"/>
      <c r="AD2" s="657"/>
      <c r="AE2" s="657"/>
      <c r="AF2" s="657"/>
      <c r="AG2" s="657"/>
      <c r="AH2" s="657"/>
      <c r="AI2" s="657"/>
      <c r="AJ2" s="657"/>
      <c r="AK2" s="657"/>
      <c r="AL2" s="657"/>
      <c r="AM2" s="657"/>
      <c r="AN2" s="657"/>
      <c r="AO2" s="657"/>
      <c r="AP2" s="657"/>
      <c r="AQ2" s="657"/>
      <c r="AR2" s="657"/>
      <c r="AS2" s="657"/>
    </row>
    <row r="3" spans="1:59" s="8" customFormat="1" ht="18.75" customHeight="1" thickBot="1">
      <c r="A3" s="682" t="s">
        <v>30</v>
      </c>
      <c r="B3" s="683"/>
      <c r="C3" s="683"/>
      <c r="D3" s="683"/>
      <c r="E3" s="731"/>
      <c r="F3" s="705"/>
      <c r="G3" s="705"/>
      <c r="H3" s="705"/>
      <c r="I3" s="705"/>
      <c r="J3" s="705"/>
      <c r="K3" s="705"/>
      <c r="L3" s="705"/>
      <c r="M3" s="705"/>
      <c r="N3" s="705"/>
      <c r="O3" s="705"/>
      <c r="P3" s="682" t="s">
        <v>86</v>
      </c>
      <c r="Q3" s="683"/>
      <c r="R3" s="683"/>
      <c r="S3" s="683"/>
      <c r="T3" s="683"/>
      <c r="U3" s="683"/>
      <c r="V3" s="683"/>
      <c r="W3" s="683"/>
      <c r="X3" s="683"/>
      <c r="Y3" s="684"/>
      <c r="Z3" s="663" t="str">
        <f>'調書1-1'!$AJ$1&amp;"　"&amp;'調書1-1'!$AQ$1</f>
        <v>　</v>
      </c>
      <c r="AA3" s="664"/>
      <c r="AB3" s="664"/>
      <c r="AC3" s="664"/>
      <c r="AD3" s="664"/>
      <c r="AE3" s="664"/>
      <c r="AF3" s="664"/>
      <c r="AG3" s="664"/>
      <c r="AH3" s="664"/>
      <c r="AI3" s="664"/>
      <c r="AJ3" s="664"/>
      <c r="AK3" s="664"/>
      <c r="AL3" s="664"/>
      <c r="AM3" s="664"/>
      <c r="AN3" s="664"/>
      <c r="AO3" s="664"/>
      <c r="AP3" s="664"/>
      <c r="AQ3" s="664"/>
      <c r="AR3" s="664"/>
      <c r="AS3" s="665"/>
    </row>
    <row r="4" spans="1:59" s="8" customFormat="1" ht="18.75" customHeight="1" thickBot="1">
      <c r="A4" s="730"/>
      <c r="B4" s="723"/>
      <c r="C4" s="723"/>
      <c r="D4" s="723"/>
      <c r="E4" s="735" t="s">
        <v>29</v>
      </c>
      <c r="F4" s="686"/>
      <c r="G4" s="686"/>
      <c r="H4" s="686"/>
      <c r="I4" s="686"/>
      <c r="J4" s="686"/>
      <c r="K4" s="686"/>
      <c r="L4" s="686"/>
      <c r="M4" s="686"/>
      <c r="N4" s="686"/>
      <c r="O4" s="686"/>
      <c r="P4" s="686"/>
      <c r="Q4" s="686"/>
      <c r="R4" s="686"/>
      <c r="S4" s="686"/>
      <c r="T4" s="686"/>
      <c r="U4" s="686"/>
      <c r="V4" s="686"/>
      <c r="W4" s="686"/>
      <c r="X4" s="686"/>
      <c r="Y4" s="686"/>
      <c r="Z4" s="686"/>
      <c r="AA4" s="687"/>
      <c r="AB4" s="731" t="s">
        <v>23</v>
      </c>
      <c r="AC4" s="705"/>
      <c r="AD4" s="705"/>
      <c r="AE4" s="705"/>
      <c r="AF4" s="705"/>
      <c r="AG4" s="705"/>
      <c r="AH4" s="705"/>
      <c r="AI4" s="705"/>
      <c r="AJ4" s="705"/>
      <c r="AK4" s="705"/>
      <c r="AL4" s="705"/>
      <c r="AM4" s="705"/>
      <c r="AN4" s="705"/>
      <c r="AO4" s="705"/>
      <c r="AP4" s="705"/>
      <c r="AQ4" s="705"/>
      <c r="AR4" s="705"/>
      <c r="AS4" s="706"/>
    </row>
    <row r="5" spans="1:59" s="8" customFormat="1" ht="18.75" customHeight="1" thickBot="1">
      <c r="A5" s="682" t="s">
        <v>28</v>
      </c>
      <c r="B5" s="683"/>
      <c r="C5" s="683"/>
      <c r="D5" s="57" t="s">
        <v>23</v>
      </c>
      <c r="E5" s="685" t="s">
        <v>27</v>
      </c>
      <c r="F5" s="686"/>
      <c r="G5" s="686"/>
      <c r="H5" s="686"/>
      <c r="I5" s="686"/>
      <c r="J5" s="686"/>
      <c r="K5" s="686"/>
      <c r="L5" s="687"/>
      <c r="M5" s="666" t="s">
        <v>23</v>
      </c>
      <c r="N5" s="667"/>
      <c r="O5" s="667"/>
      <c r="P5" s="667"/>
      <c r="Q5" s="667"/>
      <c r="R5" s="667"/>
      <c r="S5" s="667"/>
      <c r="T5" s="667"/>
      <c r="U5" s="667"/>
      <c r="V5" s="668"/>
      <c r="W5" s="685" t="s">
        <v>26</v>
      </c>
      <c r="X5" s="686"/>
      <c r="Y5" s="686"/>
      <c r="Z5" s="686"/>
      <c r="AA5" s="686"/>
      <c r="AB5" s="686"/>
      <c r="AC5" s="686"/>
      <c r="AD5" s="686"/>
      <c r="AE5" s="687"/>
      <c r="AF5" s="732" t="s">
        <v>23</v>
      </c>
      <c r="AG5" s="733"/>
      <c r="AH5" s="733"/>
      <c r="AI5" s="733"/>
      <c r="AJ5" s="733"/>
      <c r="AK5" s="733"/>
      <c r="AL5" s="733"/>
      <c r="AM5" s="733"/>
      <c r="AN5" s="733"/>
      <c r="AO5" s="733"/>
      <c r="AP5" s="733"/>
      <c r="AQ5" s="733"/>
      <c r="AR5" s="733"/>
      <c r="AS5" s="734"/>
    </row>
    <row r="6" spans="1:59" s="8" customFormat="1" ht="18.75" customHeight="1" thickBot="1">
      <c r="A6" s="682" t="s">
        <v>25</v>
      </c>
      <c r="B6" s="683"/>
      <c r="C6" s="683"/>
      <c r="D6" s="683"/>
      <c r="E6" s="683"/>
      <c r="F6" s="683"/>
      <c r="G6" s="683"/>
      <c r="H6" s="683"/>
      <c r="I6" s="683"/>
      <c r="J6" s="683"/>
      <c r="K6" s="683"/>
      <c r="L6" s="684"/>
      <c r="M6" s="666" t="s">
        <v>23</v>
      </c>
      <c r="N6" s="667"/>
      <c r="O6" s="667"/>
      <c r="P6" s="667"/>
      <c r="Q6" s="667"/>
      <c r="R6" s="667"/>
      <c r="S6" s="667"/>
      <c r="T6" s="667"/>
      <c r="U6" s="667"/>
      <c r="V6" s="668"/>
      <c r="W6" s="685" t="s">
        <v>24</v>
      </c>
      <c r="X6" s="686"/>
      <c r="Y6" s="686"/>
      <c r="Z6" s="686"/>
      <c r="AA6" s="686"/>
      <c r="AB6" s="686"/>
      <c r="AC6" s="686"/>
      <c r="AD6" s="686"/>
      <c r="AE6" s="687"/>
      <c r="AF6" s="660" t="s">
        <v>23</v>
      </c>
      <c r="AG6" s="661"/>
      <c r="AH6" s="661"/>
      <c r="AI6" s="661"/>
      <c r="AJ6" s="661"/>
      <c r="AK6" s="661"/>
      <c r="AL6" s="661"/>
      <c r="AM6" s="661"/>
      <c r="AN6" s="661"/>
      <c r="AO6" s="661"/>
      <c r="AP6" s="661"/>
      <c r="AQ6" s="661"/>
      <c r="AR6" s="661"/>
      <c r="AS6" s="662"/>
    </row>
    <row r="7" spans="1:59" s="8" customFormat="1" ht="18.75" customHeight="1">
      <c r="A7" s="672" t="s">
        <v>22</v>
      </c>
      <c r="B7" s="675" t="s">
        <v>21</v>
      </c>
      <c r="C7" s="710" t="s">
        <v>20</v>
      </c>
      <c r="D7" s="712" t="s">
        <v>19</v>
      </c>
      <c r="E7" s="675" t="s">
        <v>18</v>
      </c>
      <c r="F7" s="712"/>
      <c r="G7" s="712"/>
      <c r="H7" s="712"/>
      <c r="I7" s="712"/>
      <c r="J7" s="712"/>
      <c r="K7" s="714"/>
      <c r="L7" s="675" t="s">
        <v>17</v>
      </c>
      <c r="M7" s="712"/>
      <c r="N7" s="712"/>
      <c r="O7" s="712"/>
      <c r="P7" s="712"/>
      <c r="Q7" s="712"/>
      <c r="R7" s="714"/>
      <c r="S7" s="675" t="s">
        <v>16</v>
      </c>
      <c r="T7" s="712"/>
      <c r="U7" s="712"/>
      <c r="V7" s="712"/>
      <c r="W7" s="712"/>
      <c r="X7" s="712"/>
      <c r="Y7" s="714"/>
      <c r="Z7" s="736" t="s">
        <v>15</v>
      </c>
      <c r="AA7" s="712"/>
      <c r="AB7" s="712"/>
      <c r="AC7" s="712"/>
      <c r="AD7" s="712"/>
      <c r="AE7" s="712"/>
      <c r="AF7" s="737"/>
      <c r="AG7" s="669"/>
      <c r="AH7" s="670"/>
      <c r="AI7" s="671"/>
      <c r="AJ7" s="715" t="s">
        <v>11</v>
      </c>
      <c r="AK7" s="710"/>
      <c r="AL7" s="710"/>
      <c r="AM7" s="710" t="s">
        <v>14</v>
      </c>
      <c r="AN7" s="710"/>
      <c r="AO7" s="710"/>
      <c r="AP7" s="710" t="s">
        <v>13</v>
      </c>
      <c r="AQ7" s="710"/>
      <c r="AR7" s="710"/>
      <c r="AS7" s="738" t="s">
        <v>12</v>
      </c>
    </row>
    <row r="8" spans="1:59" s="8" customFormat="1" ht="18.75" customHeight="1">
      <c r="A8" s="673"/>
      <c r="B8" s="676"/>
      <c r="C8" s="711"/>
      <c r="D8" s="713"/>
      <c r="E8" s="72">
        <v>1</v>
      </c>
      <c r="F8" s="69">
        <v>2</v>
      </c>
      <c r="G8" s="69">
        <v>3</v>
      </c>
      <c r="H8" s="70">
        <v>4</v>
      </c>
      <c r="I8" s="69">
        <v>5</v>
      </c>
      <c r="J8" s="69">
        <v>6</v>
      </c>
      <c r="K8" s="71">
        <v>7</v>
      </c>
      <c r="L8" s="72">
        <v>8</v>
      </c>
      <c r="M8" s="69">
        <v>9</v>
      </c>
      <c r="N8" s="69">
        <v>10</v>
      </c>
      <c r="O8" s="69">
        <v>11</v>
      </c>
      <c r="P8" s="69">
        <v>12</v>
      </c>
      <c r="Q8" s="69">
        <v>13</v>
      </c>
      <c r="R8" s="71">
        <v>14</v>
      </c>
      <c r="S8" s="72">
        <v>15</v>
      </c>
      <c r="T8" s="69">
        <v>16</v>
      </c>
      <c r="U8" s="69">
        <v>17</v>
      </c>
      <c r="V8" s="69">
        <v>18</v>
      </c>
      <c r="W8" s="69">
        <v>19</v>
      </c>
      <c r="X8" s="69">
        <v>20</v>
      </c>
      <c r="Y8" s="71">
        <v>21</v>
      </c>
      <c r="Z8" s="70">
        <v>22</v>
      </c>
      <c r="AA8" s="69">
        <v>23</v>
      </c>
      <c r="AB8" s="69">
        <v>24</v>
      </c>
      <c r="AC8" s="69">
        <v>25</v>
      </c>
      <c r="AD8" s="69">
        <v>26</v>
      </c>
      <c r="AE8" s="69">
        <v>27</v>
      </c>
      <c r="AF8" s="68">
        <v>28</v>
      </c>
      <c r="AG8" s="62">
        <v>29</v>
      </c>
      <c r="AH8" s="153">
        <v>30</v>
      </c>
      <c r="AI8" s="67">
        <v>31</v>
      </c>
      <c r="AJ8" s="716"/>
      <c r="AK8" s="711"/>
      <c r="AL8" s="711"/>
      <c r="AM8" s="711"/>
      <c r="AN8" s="711"/>
      <c r="AO8" s="711"/>
      <c r="AP8" s="711"/>
      <c r="AQ8" s="711"/>
      <c r="AR8" s="711"/>
      <c r="AS8" s="739"/>
    </row>
    <row r="9" spans="1:59" s="8" customFormat="1" ht="18.75" customHeight="1">
      <c r="A9" s="673"/>
      <c r="B9" s="676"/>
      <c r="C9" s="711"/>
      <c r="D9" s="713"/>
      <c r="E9" s="466" t="e">
        <f>IF(DAY(EOMONTH('調書1-1'!$J$5,0))&lt;E$8,"-",DATE(YEAR('調書1-1'!$J$5),MONTH('調書1-1'!$J$5),E$8))</f>
        <v>#NUM!</v>
      </c>
      <c r="F9" s="467" t="e">
        <f>IF(DAY(EOMONTH('調書1-1'!$J$5,0))&lt;F$8,"-",DATE(YEAR('調書1-1'!$J$5),MONTH('調書1-1'!$J$5),F$8))</f>
        <v>#NUM!</v>
      </c>
      <c r="G9" s="468" t="e">
        <f>IF(DAY(EOMONTH('調書1-1'!$J$5,0))&lt;G$8,"-",DATE(YEAR('調書1-1'!$J$5),MONTH('調書1-1'!$J$5),G$8))</f>
        <v>#NUM!</v>
      </c>
      <c r="H9" s="467" t="e">
        <f>IF(DAY(EOMONTH('調書1-1'!$J$5,0))&lt;H$8,"-",DATE(YEAR('調書1-1'!$J$5),MONTH('調書1-1'!$J$5),H$8))</f>
        <v>#NUM!</v>
      </c>
      <c r="I9" s="467" t="e">
        <f>IF(DAY(EOMONTH('調書1-1'!$J$5,0))&lt;I$8,"-",DATE(YEAR('調書1-1'!$J$5),MONTH('調書1-1'!$J$5),I$8))</f>
        <v>#NUM!</v>
      </c>
      <c r="J9" s="467" t="e">
        <f>IF(DAY(EOMONTH('調書1-1'!$J$5,0))&lt;J$8,"-",DATE(YEAR('調書1-1'!$J$5),MONTH('調書1-1'!$J$5),J$8))</f>
        <v>#NUM!</v>
      </c>
      <c r="K9" s="467" t="e">
        <f>IF(DAY(EOMONTH('調書1-1'!$J$5,0))&lt;K$8,"-",DATE(YEAR('調書1-1'!$J$5),MONTH('調書1-1'!$J$5),K$8))</f>
        <v>#NUM!</v>
      </c>
      <c r="L9" s="466" t="e">
        <f>IF(DAY(EOMONTH('調書1-1'!$J$5,0))&lt;L$8,"-",DATE(YEAR('調書1-1'!$J$5),MONTH('調書1-1'!$J$5),L$8))</f>
        <v>#NUM!</v>
      </c>
      <c r="M9" s="467" t="e">
        <f>IF(DAY(EOMONTH('調書1-1'!$J$5,0))&lt;M$8,"-",DATE(YEAR('調書1-1'!$J$5),MONTH('調書1-1'!$J$5),M$8))</f>
        <v>#NUM!</v>
      </c>
      <c r="N9" s="468" t="e">
        <f>IF(DAY(EOMONTH('調書1-1'!$J$5,0))&lt;N$8,"-",DATE(YEAR('調書1-1'!$J$5),MONTH('調書1-1'!$J$5),N$8))</f>
        <v>#NUM!</v>
      </c>
      <c r="O9" s="467" t="e">
        <f>IF(DAY(EOMONTH('調書1-1'!$J$5,0))&lt;O$8,"-",DATE(YEAR('調書1-1'!$J$5),MONTH('調書1-1'!$J$5),O$8))</f>
        <v>#NUM!</v>
      </c>
      <c r="P9" s="467" t="e">
        <f>IF(DAY(EOMONTH('調書1-1'!$J$5,0))&lt;P$8,"-",DATE(YEAR('調書1-1'!$J$5),MONTH('調書1-1'!$J$5),P$8))</f>
        <v>#NUM!</v>
      </c>
      <c r="Q9" s="467" t="e">
        <f>IF(DAY(EOMONTH('調書1-1'!$J$5,0))&lt;Q$8,"-",DATE(YEAR('調書1-1'!$J$5),MONTH('調書1-1'!$J$5),Q$8))</f>
        <v>#NUM!</v>
      </c>
      <c r="R9" s="467" t="e">
        <f>IF(DAY(EOMONTH('調書1-1'!$J$5,0))&lt;R$8,"-",DATE(YEAR('調書1-1'!$J$5),MONTH('調書1-1'!$J$5),R$8))</f>
        <v>#NUM!</v>
      </c>
      <c r="S9" s="466" t="e">
        <f>IF(DAY(EOMONTH('調書1-1'!$J$5,0))&lt;S$8,"-",DATE(YEAR('調書1-1'!$J$5),MONTH('調書1-1'!$J$5),S$8))</f>
        <v>#NUM!</v>
      </c>
      <c r="T9" s="467" t="e">
        <f>IF(DAY(EOMONTH('調書1-1'!$J$5,0))&lt;T$8,"-",DATE(YEAR('調書1-1'!$J$5),MONTH('調書1-1'!$J$5),T$8))</f>
        <v>#NUM!</v>
      </c>
      <c r="U9" s="468" t="e">
        <f>IF(DAY(EOMONTH('調書1-1'!$J$5,0))&lt;U$8,"-",DATE(YEAR('調書1-1'!$J$5),MONTH('調書1-1'!$J$5),U$8))</f>
        <v>#NUM!</v>
      </c>
      <c r="V9" s="467" t="e">
        <f>IF(DAY(EOMONTH('調書1-1'!$J$5,0))&lt;V$8,"-",DATE(YEAR('調書1-1'!$J$5),MONTH('調書1-1'!$J$5),V$8))</f>
        <v>#NUM!</v>
      </c>
      <c r="W9" s="467" t="e">
        <f>IF(DAY(EOMONTH('調書1-1'!$J$5,0))&lt;W$8,"-",DATE(YEAR('調書1-1'!$J$5),MONTH('調書1-1'!$J$5),W$8))</f>
        <v>#NUM!</v>
      </c>
      <c r="X9" s="467" t="e">
        <f>IF(DAY(EOMONTH('調書1-1'!$J$5,0))&lt;X$8,"-",DATE(YEAR('調書1-1'!$J$5),MONTH('調書1-1'!$J$5),X$8))</f>
        <v>#NUM!</v>
      </c>
      <c r="Y9" s="467" t="e">
        <f>IF(DAY(EOMONTH('調書1-1'!$J$5,0))&lt;Y$8,"-",DATE(YEAR('調書1-1'!$J$5),MONTH('調書1-1'!$J$5),Y$8))</f>
        <v>#NUM!</v>
      </c>
      <c r="Z9" s="466" t="e">
        <f>IF(DAY(EOMONTH('調書1-1'!$J$5,0))&lt;Z$8,"-",DATE(YEAR('調書1-1'!$J$5),MONTH('調書1-1'!$J$5),Z$8))</f>
        <v>#NUM!</v>
      </c>
      <c r="AA9" s="467" t="e">
        <f>IF(DAY(EOMONTH('調書1-1'!$J$5,0))&lt;AA$8,"-",DATE(YEAR('調書1-1'!$J$5),MONTH('調書1-1'!$J$5),AA$8))</f>
        <v>#NUM!</v>
      </c>
      <c r="AB9" s="468" t="e">
        <f>IF(DAY(EOMONTH('調書1-1'!$J$5,0))&lt;AB$8,"-",DATE(YEAR('調書1-1'!$J$5),MONTH('調書1-1'!$J$5),AB$8))</f>
        <v>#NUM!</v>
      </c>
      <c r="AC9" s="467" t="e">
        <f>IF(DAY(EOMONTH('調書1-1'!$J$5,0))&lt;AC$8,"-",DATE(YEAR('調書1-1'!$J$5),MONTH('調書1-1'!$J$5),AC$8))</f>
        <v>#NUM!</v>
      </c>
      <c r="AD9" s="467" t="e">
        <f>IF(DAY(EOMONTH('調書1-1'!$J$5,0))&lt;AD$8,"-",DATE(YEAR('調書1-1'!$J$5),MONTH('調書1-1'!$J$5),AD$8))</f>
        <v>#NUM!</v>
      </c>
      <c r="AE9" s="467" t="e">
        <f>IF(DAY(EOMONTH('調書1-1'!$J$5,0))&lt;AE$8,"-",DATE(YEAR('調書1-1'!$J$5),MONTH('調書1-1'!$J$5),AE$8))</f>
        <v>#NUM!</v>
      </c>
      <c r="AF9" s="467" t="e">
        <f>IF(DAY(EOMONTH('調書1-1'!$J$5,0))&lt;AF$8,"-",DATE(YEAR('調書1-1'!$J$5),MONTH('調書1-1'!$J$5),AF$8))</f>
        <v>#NUM!</v>
      </c>
      <c r="AG9" s="469" t="e">
        <f>IF(DAY(EOMONTH('調書1-1'!$J$5,0))&lt;AG$8,"-",DATE(YEAR('調書1-1'!$J$5),MONTH('調書1-1'!$J$5),AG$8))</f>
        <v>#NUM!</v>
      </c>
      <c r="AH9" s="470" t="e">
        <f>IF(DAY(EOMONTH('調書1-1'!$J$5,0))&lt;AH$8,"-",DATE(YEAR('調書1-1'!$J$5),MONTH('調書1-1'!$J$5),AH$8))</f>
        <v>#NUM!</v>
      </c>
      <c r="AI9" s="471" t="e">
        <f>IF(DAY(EOMONTH('調書1-1'!$J$5,0))&lt;AI$8,"-",DATE(YEAR('調書1-1'!$J$5),MONTH('調書1-1'!$J$5),AI$8))</f>
        <v>#NUM!</v>
      </c>
      <c r="AJ9" s="716"/>
      <c r="AK9" s="711"/>
      <c r="AL9" s="711"/>
      <c r="AM9" s="711"/>
      <c r="AN9" s="711"/>
      <c r="AO9" s="711"/>
      <c r="AP9" s="711"/>
      <c r="AQ9" s="711"/>
      <c r="AR9" s="711"/>
      <c r="AS9" s="739"/>
      <c r="AU9" s="66"/>
    </row>
    <row r="10" spans="1:59" s="8" customFormat="1" ht="17.25" customHeight="1">
      <c r="A10" s="673"/>
      <c r="B10" s="32"/>
      <c r="C10" s="31"/>
      <c r="D10" s="31"/>
      <c r="E10" s="32"/>
      <c r="F10" s="37"/>
      <c r="G10" s="37"/>
      <c r="H10" s="65"/>
      <c r="I10" s="37"/>
      <c r="J10" s="31"/>
      <c r="K10" s="64"/>
      <c r="L10" s="32"/>
      <c r="M10" s="37"/>
      <c r="N10" s="37"/>
      <c r="O10" s="65"/>
      <c r="P10" s="37"/>
      <c r="Q10" s="31"/>
      <c r="R10" s="64"/>
      <c r="S10" s="32"/>
      <c r="T10" s="37"/>
      <c r="U10" s="37"/>
      <c r="V10" s="65"/>
      <c r="W10" s="37"/>
      <c r="X10" s="31"/>
      <c r="Y10" s="64"/>
      <c r="Z10" s="32"/>
      <c r="AA10" s="37"/>
      <c r="AB10" s="37"/>
      <c r="AC10" s="65"/>
      <c r="AD10" s="37"/>
      <c r="AE10" s="31"/>
      <c r="AF10" s="63"/>
      <c r="AG10" s="62"/>
      <c r="AH10" s="154"/>
      <c r="AI10" s="61"/>
      <c r="AJ10" s="689">
        <f t="shared" ref="AJ10:AJ19" si="0">SUM(E10:AF10)</f>
        <v>0</v>
      </c>
      <c r="AK10" s="689"/>
      <c r="AL10" s="690"/>
      <c r="AM10" s="688">
        <f t="shared" ref="AM10:AM19" si="1">ROUNDDOWN(AJ10/4,1)</f>
        <v>0</v>
      </c>
      <c r="AN10" s="689"/>
      <c r="AO10" s="690"/>
      <c r="AP10" s="688">
        <f>IFERROR(IF(AJ10/4/$AD$21&gt;1,1,ROUNDDOWN(AJ10/4/$AD$21,1)),0)</f>
        <v>0</v>
      </c>
      <c r="AQ10" s="689"/>
      <c r="AR10" s="690"/>
      <c r="AS10" s="24"/>
      <c r="AU10" s="14" t="str">
        <f>IF($AD$21=0,"",IF(AP10&gt;1,"常勤換算後の人数を1.0にしてください",""))</f>
        <v/>
      </c>
    </row>
    <row r="11" spans="1:59" s="8" customFormat="1" ht="17.25" customHeight="1">
      <c r="A11" s="673"/>
      <c r="B11" s="32"/>
      <c r="C11" s="31"/>
      <c r="D11" s="31"/>
      <c r="E11" s="32"/>
      <c r="F11" s="37"/>
      <c r="G11" s="37"/>
      <c r="H11" s="37"/>
      <c r="I11" s="37"/>
      <c r="J11" s="31"/>
      <c r="K11" s="64"/>
      <c r="L11" s="32"/>
      <c r="M11" s="37"/>
      <c r="N11" s="37"/>
      <c r="O11" s="37"/>
      <c r="P11" s="37"/>
      <c r="Q11" s="31"/>
      <c r="R11" s="64"/>
      <c r="S11" s="32"/>
      <c r="T11" s="37"/>
      <c r="U11" s="37"/>
      <c r="V11" s="37"/>
      <c r="W11" s="37"/>
      <c r="X11" s="31"/>
      <c r="Y11" s="64"/>
      <c r="Z11" s="32"/>
      <c r="AA11" s="37"/>
      <c r="AB11" s="37"/>
      <c r="AC11" s="37"/>
      <c r="AD11" s="37"/>
      <c r="AE11" s="31"/>
      <c r="AF11" s="63"/>
      <c r="AG11" s="62"/>
      <c r="AH11" s="154"/>
      <c r="AI11" s="61"/>
      <c r="AJ11" s="689">
        <f t="shared" si="0"/>
        <v>0</v>
      </c>
      <c r="AK11" s="689"/>
      <c r="AL11" s="690"/>
      <c r="AM11" s="688">
        <f t="shared" si="1"/>
        <v>0</v>
      </c>
      <c r="AN11" s="689"/>
      <c r="AO11" s="690"/>
      <c r="AP11" s="688">
        <f t="shared" ref="AP11:AP19" si="2">IFERROR(IF(AJ11/4/$AD$21&gt;1,1,ROUNDDOWN(AJ11/4/$AD$21,1)),0)</f>
        <v>0</v>
      </c>
      <c r="AQ11" s="689"/>
      <c r="AR11" s="690"/>
      <c r="AS11" s="24"/>
      <c r="AU11" s="14" t="str">
        <f>IF($AD$21=0,"",IF(AP11&gt;1,"常勤換算後の人数を1.0にしてください",""))</f>
        <v/>
      </c>
    </row>
    <row r="12" spans="1:59" s="8" customFormat="1" ht="17.25" customHeight="1">
      <c r="A12" s="673"/>
      <c r="B12" s="32"/>
      <c r="C12" s="31"/>
      <c r="D12" s="31"/>
      <c r="E12" s="32"/>
      <c r="F12" s="37"/>
      <c r="G12" s="37"/>
      <c r="H12" s="37"/>
      <c r="I12" s="37"/>
      <c r="J12" s="31"/>
      <c r="K12" s="64"/>
      <c r="L12" s="32"/>
      <c r="M12" s="37"/>
      <c r="N12" s="37"/>
      <c r="O12" s="37"/>
      <c r="P12" s="37"/>
      <c r="Q12" s="31"/>
      <c r="R12" s="64"/>
      <c r="S12" s="32"/>
      <c r="T12" s="37"/>
      <c r="U12" s="37"/>
      <c r="V12" s="37"/>
      <c r="W12" s="37"/>
      <c r="X12" s="31"/>
      <c r="Y12" s="64"/>
      <c r="Z12" s="32"/>
      <c r="AA12" s="37"/>
      <c r="AB12" s="37"/>
      <c r="AC12" s="37"/>
      <c r="AD12" s="37"/>
      <c r="AE12" s="31"/>
      <c r="AF12" s="63"/>
      <c r="AG12" s="62"/>
      <c r="AH12" s="154"/>
      <c r="AI12" s="61"/>
      <c r="AJ12" s="689">
        <f t="shared" si="0"/>
        <v>0</v>
      </c>
      <c r="AK12" s="689"/>
      <c r="AL12" s="690"/>
      <c r="AM12" s="688">
        <f t="shared" si="1"/>
        <v>0</v>
      </c>
      <c r="AN12" s="689"/>
      <c r="AO12" s="690"/>
      <c r="AP12" s="688">
        <f t="shared" si="2"/>
        <v>0</v>
      </c>
      <c r="AQ12" s="689"/>
      <c r="AR12" s="690"/>
      <c r="AS12" s="24"/>
      <c r="AU12" s="14" t="str">
        <f>IF($AD$21=0,"",IF(AP12&gt;1,"常勤換算後の人数を1.0にしてください",""))</f>
        <v/>
      </c>
    </row>
    <row r="13" spans="1:59" s="8" customFormat="1" ht="17.25" customHeight="1">
      <c r="A13" s="673"/>
      <c r="B13" s="32"/>
      <c r="C13" s="31"/>
      <c r="D13" s="31"/>
      <c r="E13" s="32"/>
      <c r="F13" s="37"/>
      <c r="G13" s="37"/>
      <c r="H13" s="37"/>
      <c r="I13" s="37"/>
      <c r="J13" s="31"/>
      <c r="K13" s="64"/>
      <c r="L13" s="32"/>
      <c r="M13" s="37"/>
      <c r="N13" s="37"/>
      <c r="O13" s="37"/>
      <c r="P13" s="37"/>
      <c r="Q13" s="31"/>
      <c r="R13" s="64"/>
      <c r="S13" s="32"/>
      <c r="T13" s="37"/>
      <c r="U13" s="37"/>
      <c r="V13" s="37"/>
      <c r="W13" s="37"/>
      <c r="X13" s="31"/>
      <c r="Y13" s="64"/>
      <c r="Z13" s="32"/>
      <c r="AA13" s="37"/>
      <c r="AB13" s="37"/>
      <c r="AC13" s="37"/>
      <c r="AD13" s="37"/>
      <c r="AE13" s="31"/>
      <c r="AF13" s="63"/>
      <c r="AG13" s="62"/>
      <c r="AH13" s="154"/>
      <c r="AI13" s="61"/>
      <c r="AJ13" s="689">
        <f t="shared" si="0"/>
        <v>0</v>
      </c>
      <c r="AK13" s="689"/>
      <c r="AL13" s="690"/>
      <c r="AM13" s="688">
        <f t="shared" si="1"/>
        <v>0</v>
      </c>
      <c r="AN13" s="689"/>
      <c r="AO13" s="690"/>
      <c r="AP13" s="688">
        <f t="shared" si="2"/>
        <v>0</v>
      </c>
      <c r="AQ13" s="689"/>
      <c r="AR13" s="690"/>
      <c r="AS13" s="24"/>
      <c r="AU13" s="14" t="str">
        <f>IF($AD$21=0,"",IF(AP13&gt;1,"常勤換算後の人数を1.0にしてください",""))</f>
        <v/>
      </c>
    </row>
    <row r="14" spans="1:59" s="8" customFormat="1" ht="17.25" customHeight="1">
      <c r="A14" s="673"/>
      <c r="B14" s="32"/>
      <c r="C14" s="31"/>
      <c r="D14" s="31"/>
      <c r="E14" s="32"/>
      <c r="F14" s="37"/>
      <c r="G14" s="37"/>
      <c r="H14" s="65"/>
      <c r="I14" s="37"/>
      <c r="J14" s="31"/>
      <c r="K14" s="64"/>
      <c r="L14" s="32"/>
      <c r="M14" s="37"/>
      <c r="N14" s="37"/>
      <c r="O14" s="65"/>
      <c r="P14" s="37"/>
      <c r="Q14" s="31"/>
      <c r="R14" s="64"/>
      <c r="S14" s="32"/>
      <c r="T14" s="37"/>
      <c r="U14" s="37"/>
      <c r="V14" s="65"/>
      <c r="W14" s="37"/>
      <c r="X14" s="31"/>
      <c r="Y14" s="64"/>
      <c r="Z14" s="32"/>
      <c r="AA14" s="37"/>
      <c r="AB14" s="37"/>
      <c r="AC14" s="65"/>
      <c r="AD14" s="37"/>
      <c r="AE14" s="31"/>
      <c r="AF14" s="63"/>
      <c r="AG14" s="62"/>
      <c r="AH14" s="154"/>
      <c r="AI14" s="61"/>
      <c r="AJ14" s="689">
        <f t="shared" ref="AJ14:AJ16" si="3">SUM(E14:AF14)</f>
        <v>0</v>
      </c>
      <c r="AK14" s="689"/>
      <c r="AL14" s="690"/>
      <c r="AM14" s="688">
        <f t="shared" ref="AM14:AM16" si="4">ROUNDDOWN(AJ14/4,1)</f>
        <v>0</v>
      </c>
      <c r="AN14" s="689"/>
      <c r="AO14" s="690"/>
      <c r="AP14" s="688">
        <f t="shared" si="2"/>
        <v>0</v>
      </c>
      <c r="AQ14" s="689"/>
      <c r="AR14" s="690"/>
      <c r="AS14" s="24"/>
      <c r="AU14" s="14"/>
    </row>
    <row r="15" spans="1:59" s="8" customFormat="1" ht="17.25" customHeight="1">
      <c r="A15" s="673"/>
      <c r="B15" s="32"/>
      <c r="C15" s="31"/>
      <c r="D15" s="31"/>
      <c r="E15" s="32"/>
      <c r="F15" s="37"/>
      <c r="G15" s="37"/>
      <c r="H15" s="65"/>
      <c r="I15" s="37"/>
      <c r="J15" s="31"/>
      <c r="K15" s="64"/>
      <c r="L15" s="32"/>
      <c r="M15" s="37"/>
      <c r="N15" s="37"/>
      <c r="O15" s="65"/>
      <c r="P15" s="37"/>
      <c r="Q15" s="31"/>
      <c r="R15" s="64"/>
      <c r="S15" s="32"/>
      <c r="T15" s="37"/>
      <c r="U15" s="37"/>
      <c r="V15" s="65"/>
      <c r="W15" s="37"/>
      <c r="X15" s="31"/>
      <c r="Y15" s="64"/>
      <c r="Z15" s="32"/>
      <c r="AA15" s="37"/>
      <c r="AB15" s="37"/>
      <c r="AC15" s="65"/>
      <c r="AD15" s="37"/>
      <c r="AE15" s="31"/>
      <c r="AF15" s="63"/>
      <c r="AG15" s="62"/>
      <c r="AH15" s="154"/>
      <c r="AI15" s="61"/>
      <c r="AJ15" s="689">
        <f t="shared" si="3"/>
        <v>0</v>
      </c>
      <c r="AK15" s="689"/>
      <c r="AL15" s="690"/>
      <c r="AM15" s="688">
        <f t="shared" si="4"/>
        <v>0</v>
      </c>
      <c r="AN15" s="689"/>
      <c r="AO15" s="690"/>
      <c r="AP15" s="688">
        <f t="shared" si="2"/>
        <v>0</v>
      </c>
      <c r="AQ15" s="689"/>
      <c r="AR15" s="690"/>
      <c r="AS15" s="24"/>
      <c r="AU15" s="14"/>
    </row>
    <row r="16" spans="1:59" s="8" customFormat="1" ht="17.25" customHeight="1">
      <c r="A16" s="673"/>
      <c r="B16" s="32"/>
      <c r="C16" s="31"/>
      <c r="D16" s="31"/>
      <c r="E16" s="32"/>
      <c r="F16" s="37"/>
      <c r="G16" s="37"/>
      <c r="H16" s="65"/>
      <c r="I16" s="37"/>
      <c r="J16" s="31"/>
      <c r="K16" s="64"/>
      <c r="L16" s="32"/>
      <c r="M16" s="37"/>
      <c r="N16" s="37"/>
      <c r="O16" s="65"/>
      <c r="P16" s="37"/>
      <c r="Q16" s="31"/>
      <c r="R16" s="64"/>
      <c r="S16" s="32"/>
      <c r="T16" s="37"/>
      <c r="U16" s="37"/>
      <c r="V16" s="65"/>
      <c r="W16" s="37"/>
      <c r="X16" s="31"/>
      <c r="Y16" s="64"/>
      <c r="Z16" s="32"/>
      <c r="AA16" s="37"/>
      <c r="AB16" s="37"/>
      <c r="AC16" s="65"/>
      <c r="AD16" s="37"/>
      <c r="AE16" s="31"/>
      <c r="AF16" s="63"/>
      <c r="AG16" s="62"/>
      <c r="AH16" s="154"/>
      <c r="AI16" s="61"/>
      <c r="AJ16" s="689">
        <f t="shared" si="3"/>
        <v>0</v>
      </c>
      <c r="AK16" s="689"/>
      <c r="AL16" s="690"/>
      <c r="AM16" s="688">
        <f t="shared" si="4"/>
        <v>0</v>
      </c>
      <c r="AN16" s="689"/>
      <c r="AO16" s="690"/>
      <c r="AP16" s="688">
        <f t="shared" si="2"/>
        <v>0</v>
      </c>
      <c r="AQ16" s="689"/>
      <c r="AR16" s="690"/>
      <c r="AS16" s="24"/>
      <c r="AU16" s="14"/>
    </row>
    <row r="17" spans="1:60" s="8" customFormat="1" ht="17.25" customHeight="1">
      <c r="A17" s="673"/>
      <c r="B17" s="32"/>
      <c r="C17" s="31"/>
      <c r="D17" s="31"/>
      <c r="E17" s="32"/>
      <c r="F17" s="37"/>
      <c r="G17" s="37"/>
      <c r="H17" s="65"/>
      <c r="I17" s="37"/>
      <c r="J17" s="31"/>
      <c r="K17" s="64"/>
      <c r="L17" s="32"/>
      <c r="M17" s="37"/>
      <c r="N17" s="37"/>
      <c r="O17" s="65"/>
      <c r="P17" s="37"/>
      <c r="Q17" s="31"/>
      <c r="R17" s="64"/>
      <c r="S17" s="32"/>
      <c r="T17" s="37"/>
      <c r="U17" s="37"/>
      <c r="V17" s="65"/>
      <c r="W17" s="37"/>
      <c r="X17" s="31"/>
      <c r="Y17" s="64"/>
      <c r="Z17" s="32"/>
      <c r="AA17" s="37"/>
      <c r="AB17" s="37"/>
      <c r="AC17" s="65"/>
      <c r="AD17" s="37"/>
      <c r="AE17" s="31"/>
      <c r="AF17" s="63"/>
      <c r="AG17" s="62"/>
      <c r="AH17" s="154"/>
      <c r="AI17" s="61"/>
      <c r="AJ17" s="689">
        <f t="shared" si="0"/>
        <v>0</v>
      </c>
      <c r="AK17" s="689"/>
      <c r="AL17" s="690"/>
      <c r="AM17" s="688">
        <f t="shared" si="1"/>
        <v>0</v>
      </c>
      <c r="AN17" s="689"/>
      <c r="AO17" s="690"/>
      <c r="AP17" s="688">
        <f t="shared" si="2"/>
        <v>0</v>
      </c>
      <c r="AQ17" s="689"/>
      <c r="AR17" s="690"/>
      <c r="AS17" s="24"/>
      <c r="AU17" s="14" t="str">
        <f>IF($AD$21=0,"",IF(AP17&gt;1,"常勤換算後の人数を1.0にしてください",""))</f>
        <v/>
      </c>
    </row>
    <row r="18" spans="1:60" s="8" customFormat="1" ht="17.25" customHeight="1">
      <c r="A18" s="673"/>
      <c r="B18" s="32"/>
      <c r="C18" s="31"/>
      <c r="D18" s="31"/>
      <c r="E18" s="32"/>
      <c r="F18" s="37"/>
      <c r="G18" s="37"/>
      <c r="H18" s="37"/>
      <c r="I18" s="37"/>
      <c r="J18" s="31"/>
      <c r="K18" s="64"/>
      <c r="L18" s="32"/>
      <c r="M18" s="37"/>
      <c r="N18" s="37"/>
      <c r="O18" s="37"/>
      <c r="P18" s="37"/>
      <c r="Q18" s="31"/>
      <c r="R18" s="64"/>
      <c r="S18" s="32"/>
      <c r="T18" s="37"/>
      <c r="U18" s="37"/>
      <c r="V18" s="37"/>
      <c r="W18" s="37"/>
      <c r="X18" s="31"/>
      <c r="Y18" s="64"/>
      <c r="Z18" s="32"/>
      <c r="AA18" s="37"/>
      <c r="AB18" s="37"/>
      <c r="AC18" s="37"/>
      <c r="AD18" s="37"/>
      <c r="AE18" s="31"/>
      <c r="AF18" s="63"/>
      <c r="AG18" s="62"/>
      <c r="AH18" s="154"/>
      <c r="AI18" s="61"/>
      <c r="AJ18" s="689">
        <f t="shared" si="0"/>
        <v>0</v>
      </c>
      <c r="AK18" s="689"/>
      <c r="AL18" s="690"/>
      <c r="AM18" s="688">
        <f t="shared" si="1"/>
        <v>0</v>
      </c>
      <c r="AN18" s="689"/>
      <c r="AO18" s="690"/>
      <c r="AP18" s="688">
        <f t="shared" si="2"/>
        <v>0</v>
      </c>
      <c r="AQ18" s="689"/>
      <c r="AR18" s="690"/>
      <c r="AS18" s="24"/>
      <c r="AU18" s="14" t="str">
        <f>IF($AD$21=0,"",IF(AP18&gt;1,"常勤換算後の人数を1.0にしてください",""))</f>
        <v/>
      </c>
    </row>
    <row r="19" spans="1:60" s="8" customFormat="1" ht="17.25" customHeight="1" thickBot="1">
      <c r="A19" s="673"/>
      <c r="B19" s="32"/>
      <c r="C19" s="31"/>
      <c r="D19" s="31"/>
      <c r="E19" s="32"/>
      <c r="F19" s="31"/>
      <c r="G19" s="37"/>
      <c r="H19" s="37"/>
      <c r="I19" s="37"/>
      <c r="J19" s="31"/>
      <c r="K19" s="64"/>
      <c r="L19" s="32"/>
      <c r="M19" s="37"/>
      <c r="N19" s="37"/>
      <c r="O19" s="37"/>
      <c r="P19" s="37"/>
      <c r="Q19" s="31"/>
      <c r="R19" s="64"/>
      <c r="S19" s="32"/>
      <c r="T19" s="37"/>
      <c r="U19" s="37"/>
      <c r="V19" s="37"/>
      <c r="W19" s="37"/>
      <c r="X19" s="31"/>
      <c r="Y19" s="64"/>
      <c r="Z19" s="32"/>
      <c r="AA19" s="37"/>
      <c r="AB19" s="37"/>
      <c r="AC19" s="37"/>
      <c r="AD19" s="37"/>
      <c r="AE19" s="31"/>
      <c r="AF19" s="63"/>
      <c r="AG19" s="62"/>
      <c r="AH19" s="154"/>
      <c r="AI19" s="61"/>
      <c r="AJ19" s="689">
        <f t="shared" si="0"/>
        <v>0</v>
      </c>
      <c r="AK19" s="689"/>
      <c r="AL19" s="690"/>
      <c r="AM19" s="688">
        <f t="shared" si="1"/>
        <v>0</v>
      </c>
      <c r="AN19" s="689"/>
      <c r="AO19" s="690"/>
      <c r="AP19" s="717">
        <f t="shared" si="2"/>
        <v>0</v>
      </c>
      <c r="AQ19" s="718"/>
      <c r="AR19" s="719"/>
      <c r="AS19" s="15"/>
      <c r="AU19" s="14" t="str">
        <f>IF($AD$21=0,"",IF(AP19&gt;1,"常勤換算後の人数を1.0にしてください",""))</f>
        <v/>
      </c>
    </row>
    <row r="20" spans="1:60" s="8" customFormat="1" ht="17.25" customHeight="1" thickBot="1">
      <c r="A20" s="673"/>
      <c r="B20" s="677" t="s">
        <v>11</v>
      </c>
      <c r="C20" s="678"/>
      <c r="D20" s="678"/>
      <c r="E20" s="60" t="str">
        <f t="shared" ref="E20:AF20" si="5">IF(SUM(E10:E19)=0,"",SUM(E10:E19))</f>
        <v/>
      </c>
      <c r="F20" s="57" t="str">
        <f t="shared" si="5"/>
        <v/>
      </c>
      <c r="G20" s="57" t="str">
        <f t="shared" si="5"/>
        <v/>
      </c>
      <c r="H20" s="57" t="str">
        <f t="shared" si="5"/>
        <v/>
      </c>
      <c r="I20" s="57" t="str">
        <f t="shared" si="5"/>
        <v/>
      </c>
      <c r="J20" s="57" t="str">
        <f t="shared" si="5"/>
        <v/>
      </c>
      <c r="K20" s="59" t="str">
        <f t="shared" si="5"/>
        <v/>
      </c>
      <c r="L20" s="58" t="str">
        <f t="shared" si="5"/>
        <v/>
      </c>
      <c r="M20" s="57" t="str">
        <f t="shared" si="5"/>
        <v/>
      </c>
      <c r="N20" s="57" t="str">
        <f t="shared" si="5"/>
        <v/>
      </c>
      <c r="O20" s="57" t="str">
        <f t="shared" si="5"/>
        <v/>
      </c>
      <c r="P20" s="57" t="str">
        <f t="shared" si="5"/>
        <v/>
      </c>
      <c r="Q20" s="57" t="str">
        <f t="shared" si="5"/>
        <v/>
      </c>
      <c r="R20" s="59" t="str">
        <f t="shared" si="5"/>
        <v/>
      </c>
      <c r="S20" s="58" t="str">
        <f t="shared" si="5"/>
        <v/>
      </c>
      <c r="T20" s="57" t="str">
        <f t="shared" si="5"/>
        <v/>
      </c>
      <c r="U20" s="57" t="str">
        <f t="shared" si="5"/>
        <v/>
      </c>
      <c r="V20" s="57" t="str">
        <f t="shared" si="5"/>
        <v/>
      </c>
      <c r="W20" s="57" t="str">
        <f t="shared" si="5"/>
        <v/>
      </c>
      <c r="X20" s="57" t="str">
        <f t="shared" si="5"/>
        <v/>
      </c>
      <c r="Y20" s="59" t="str">
        <f t="shared" si="5"/>
        <v/>
      </c>
      <c r="Z20" s="58" t="str">
        <f t="shared" si="5"/>
        <v/>
      </c>
      <c r="AA20" s="57" t="str">
        <f t="shared" si="5"/>
        <v/>
      </c>
      <c r="AB20" s="57" t="str">
        <f t="shared" si="5"/>
        <v/>
      </c>
      <c r="AC20" s="57" t="str">
        <f t="shared" si="5"/>
        <v/>
      </c>
      <c r="AD20" s="42" t="str">
        <f t="shared" si="5"/>
        <v/>
      </c>
      <c r="AE20" s="42" t="str">
        <f t="shared" si="5"/>
        <v/>
      </c>
      <c r="AF20" s="56" t="str">
        <f t="shared" si="5"/>
        <v/>
      </c>
      <c r="AG20" s="55"/>
      <c r="AH20" s="155"/>
      <c r="AI20" s="54"/>
      <c r="AJ20" s="680">
        <f>SUM(AJ10:AL19)</f>
        <v>0</v>
      </c>
      <c r="AK20" s="680"/>
      <c r="AL20" s="681"/>
      <c r="AM20" s="679">
        <f>SUM(AM10:AO19)</f>
        <v>0</v>
      </c>
      <c r="AN20" s="680"/>
      <c r="AO20" s="681"/>
      <c r="AP20" s="679">
        <f>SUM(AP10:AR19)</f>
        <v>0</v>
      </c>
      <c r="AQ20" s="680"/>
      <c r="AR20" s="681"/>
      <c r="AS20" s="48"/>
      <c r="AU20" s="44"/>
    </row>
    <row r="21" spans="1:60" s="8" customFormat="1" ht="17.25" customHeight="1" thickBot="1">
      <c r="A21" s="673"/>
      <c r="B21" s="700" t="s">
        <v>255</v>
      </c>
      <c r="C21" s="701"/>
      <c r="D21" s="701"/>
      <c r="E21" s="701"/>
      <c r="F21" s="701"/>
      <c r="G21" s="701"/>
      <c r="H21" s="701"/>
      <c r="I21" s="701"/>
      <c r="J21" s="701"/>
      <c r="K21" s="701"/>
      <c r="L21" s="701"/>
      <c r="M21" s="701"/>
      <c r="N21" s="701"/>
      <c r="O21" s="701"/>
      <c r="P21" s="701"/>
      <c r="Q21" s="701"/>
      <c r="R21" s="701"/>
      <c r="S21" s="701"/>
      <c r="T21" s="701"/>
      <c r="U21" s="701"/>
      <c r="V21" s="701"/>
      <c r="W21" s="701"/>
      <c r="X21" s="701"/>
      <c r="Y21" s="701"/>
      <c r="Z21" s="701"/>
      <c r="AA21" s="701"/>
      <c r="AB21" s="701"/>
      <c r="AC21" s="701"/>
      <c r="AD21" s="704"/>
      <c r="AE21" s="705"/>
      <c r="AF21" s="705"/>
      <c r="AG21" s="705"/>
      <c r="AH21" s="705"/>
      <c r="AI21" s="706"/>
      <c r="AJ21" s="720" t="s">
        <v>258</v>
      </c>
      <c r="AK21" s="721"/>
      <c r="AL21" s="721"/>
      <c r="AM21" s="721"/>
      <c r="AN21" s="721"/>
      <c r="AO21" s="721"/>
      <c r="AP21" s="721"/>
      <c r="AQ21" s="721"/>
      <c r="AR21" s="722"/>
      <c r="AS21" s="48"/>
      <c r="AU21" s="44"/>
    </row>
    <row r="22" spans="1:60" s="8" customFormat="1" ht="17.25" customHeight="1" thickBot="1">
      <c r="A22" s="674"/>
      <c r="B22" s="702" t="s">
        <v>9</v>
      </c>
      <c r="C22" s="703"/>
      <c r="D22" s="703"/>
      <c r="E22" s="53"/>
      <c r="F22" s="52"/>
      <c r="G22" s="52"/>
      <c r="H22" s="52"/>
      <c r="I22" s="52"/>
      <c r="J22" s="52"/>
      <c r="K22" s="51"/>
      <c r="L22" s="53"/>
      <c r="M22" s="52"/>
      <c r="N22" s="52"/>
      <c r="O22" s="52"/>
      <c r="P22" s="52"/>
      <c r="Q22" s="52"/>
      <c r="R22" s="51"/>
      <c r="S22" s="53"/>
      <c r="T22" s="52"/>
      <c r="U22" s="52"/>
      <c r="V22" s="52"/>
      <c r="W22" s="52"/>
      <c r="X22" s="52"/>
      <c r="Y22" s="51"/>
      <c r="Z22" s="53"/>
      <c r="AA22" s="52"/>
      <c r="AB22" s="52"/>
      <c r="AC22" s="52"/>
      <c r="AD22" s="52"/>
      <c r="AE22" s="52"/>
      <c r="AF22" s="51"/>
      <c r="AG22" s="50"/>
      <c r="AH22" s="156"/>
      <c r="AI22" s="49"/>
      <c r="AJ22" s="723"/>
      <c r="AK22" s="723"/>
      <c r="AL22" s="724"/>
      <c r="AM22" s="725"/>
      <c r="AN22" s="723"/>
      <c r="AO22" s="724"/>
      <c r="AP22" s="725"/>
      <c r="AQ22" s="723"/>
      <c r="AR22" s="724"/>
      <c r="AS22" s="48"/>
      <c r="AU22" s="44"/>
    </row>
    <row r="23" spans="1:60" s="8" customFormat="1" ht="17.25" customHeight="1" thickBot="1">
      <c r="B23" s="12"/>
      <c r="C23" s="12"/>
      <c r="D23" s="12"/>
      <c r="E23" s="11"/>
      <c r="F23" s="11"/>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6"/>
      <c r="AK23" s="10"/>
      <c r="AL23" s="10"/>
      <c r="AM23" s="10"/>
      <c r="AN23" s="10"/>
      <c r="AO23" s="10"/>
      <c r="AP23" s="10"/>
      <c r="AQ23" s="10"/>
      <c r="AR23" s="10"/>
      <c r="AS23" s="45"/>
      <c r="AU23" s="44"/>
    </row>
    <row r="24" spans="1:60" s="8" customFormat="1" ht="17.25" customHeight="1">
      <c r="A24" s="691" t="s">
        <v>8</v>
      </c>
      <c r="B24" s="43"/>
      <c r="C24" s="42"/>
      <c r="D24" s="41"/>
      <c r="E24" s="40"/>
      <c r="F24" s="39"/>
      <c r="G24" s="37"/>
      <c r="H24" s="37"/>
      <c r="I24" s="37"/>
      <c r="J24" s="37"/>
      <c r="K24" s="36"/>
      <c r="L24" s="38"/>
      <c r="M24" s="29"/>
      <c r="N24" s="37"/>
      <c r="O24" s="37"/>
      <c r="P24" s="37"/>
      <c r="Q24" s="37"/>
      <c r="R24" s="36"/>
      <c r="S24" s="38"/>
      <c r="T24" s="29"/>
      <c r="U24" s="37"/>
      <c r="V24" s="37"/>
      <c r="W24" s="37"/>
      <c r="X24" s="37"/>
      <c r="Y24" s="36"/>
      <c r="Z24" s="38"/>
      <c r="AA24" s="29"/>
      <c r="AB24" s="37"/>
      <c r="AC24" s="37"/>
      <c r="AD24" s="37"/>
      <c r="AE24" s="37"/>
      <c r="AF24" s="36"/>
      <c r="AG24" s="35"/>
      <c r="AH24" s="157"/>
      <c r="AI24" s="34"/>
      <c r="AJ24" s="729">
        <f>SUM(E24:AF24)</f>
        <v>0</v>
      </c>
      <c r="AK24" s="727"/>
      <c r="AL24" s="728"/>
      <c r="AM24" s="694">
        <f>ROUNDDOWN(AJ24/4,1)</f>
        <v>0</v>
      </c>
      <c r="AN24" s="695"/>
      <c r="AO24" s="696"/>
      <c r="AP24" s="726">
        <f t="shared" ref="AP24:AP27" si="6">IFERROR(IF(AJ24/4/$AD$21&gt;1,1,ROUNDDOWN(AJ24/4/$AD$21,1)),0)</f>
        <v>0</v>
      </c>
      <c r="AQ24" s="727"/>
      <c r="AR24" s="728"/>
      <c r="AS24" s="33"/>
      <c r="AU24" s="14" t="str">
        <f>IF($AD$21=0,"",IF(AP24&gt;1,"常勤換算後の人数を1.0にしてください",""))</f>
        <v/>
      </c>
    </row>
    <row r="25" spans="1:60" s="8" customFormat="1" ht="17.25" customHeight="1">
      <c r="A25" s="692"/>
      <c r="B25" s="32"/>
      <c r="C25" s="31"/>
      <c r="D25" s="28"/>
      <c r="E25" s="30"/>
      <c r="F25" s="29"/>
      <c r="G25" s="29"/>
      <c r="H25" s="29"/>
      <c r="I25" s="29"/>
      <c r="J25" s="28"/>
      <c r="K25" s="27"/>
      <c r="L25" s="30"/>
      <c r="M25" s="29"/>
      <c r="N25" s="29"/>
      <c r="O25" s="29"/>
      <c r="P25" s="29"/>
      <c r="Q25" s="28"/>
      <c r="R25" s="27"/>
      <c r="S25" s="30"/>
      <c r="T25" s="29"/>
      <c r="U25" s="29"/>
      <c r="V25" s="29"/>
      <c r="W25" s="29"/>
      <c r="X25" s="28"/>
      <c r="Y25" s="27"/>
      <c r="Z25" s="30"/>
      <c r="AA25" s="29"/>
      <c r="AB25" s="29"/>
      <c r="AC25" s="29"/>
      <c r="AD25" s="29"/>
      <c r="AE25" s="28"/>
      <c r="AF25" s="27"/>
      <c r="AG25" s="26"/>
      <c r="AH25" s="158"/>
      <c r="AI25" s="25"/>
      <c r="AJ25" s="708">
        <f>SUM(E25:AF25)</f>
        <v>0</v>
      </c>
      <c r="AK25" s="708"/>
      <c r="AL25" s="709"/>
      <c r="AM25" s="707">
        <f>ROUNDDOWN(AJ25/4,1)</f>
        <v>0</v>
      </c>
      <c r="AN25" s="708"/>
      <c r="AO25" s="709"/>
      <c r="AP25" s="707">
        <f t="shared" si="6"/>
        <v>0</v>
      </c>
      <c r="AQ25" s="708"/>
      <c r="AR25" s="709"/>
      <c r="AS25" s="24"/>
      <c r="AU25" s="14" t="str">
        <f>IF($AD$21=0,"",IF(AP25&gt;1,"常勤換算後の人数を1.0にしてください",""))</f>
        <v/>
      </c>
    </row>
    <row r="26" spans="1:60" s="8" customFormat="1" ht="17.25" customHeight="1">
      <c r="A26" s="692"/>
      <c r="B26" s="32"/>
      <c r="C26" s="31"/>
      <c r="D26" s="28"/>
      <c r="E26" s="30"/>
      <c r="F26" s="29"/>
      <c r="G26" s="29"/>
      <c r="H26" s="29"/>
      <c r="I26" s="29"/>
      <c r="J26" s="28"/>
      <c r="K26" s="27"/>
      <c r="L26" s="30"/>
      <c r="M26" s="29"/>
      <c r="N26" s="29"/>
      <c r="O26" s="29"/>
      <c r="P26" s="29"/>
      <c r="Q26" s="28"/>
      <c r="R26" s="27"/>
      <c r="S26" s="30"/>
      <c r="T26" s="29"/>
      <c r="U26" s="29"/>
      <c r="V26" s="29"/>
      <c r="W26" s="29"/>
      <c r="X26" s="28"/>
      <c r="Y26" s="27"/>
      <c r="Z26" s="30"/>
      <c r="AA26" s="29"/>
      <c r="AB26" s="29"/>
      <c r="AC26" s="29"/>
      <c r="AD26" s="29"/>
      <c r="AE26" s="28"/>
      <c r="AF26" s="27"/>
      <c r="AG26" s="26"/>
      <c r="AH26" s="158"/>
      <c r="AI26" s="25"/>
      <c r="AJ26" s="708">
        <f>SUM(E26:AF26)</f>
        <v>0</v>
      </c>
      <c r="AK26" s="708"/>
      <c r="AL26" s="709"/>
      <c r="AM26" s="707">
        <f>ROUNDDOWN(AJ26/4,1)</f>
        <v>0</v>
      </c>
      <c r="AN26" s="708"/>
      <c r="AO26" s="709"/>
      <c r="AP26" s="707">
        <f t="shared" si="6"/>
        <v>0</v>
      </c>
      <c r="AQ26" s="708"/>
      <c r="AR26" s="709"/>
      <c r="AS26" s="24"/>
      <c r="AU26" s="14" t="str">
        <f>IF($AD$21=0,"",IF(AP26&gt;1,"常勤換算後の人数を1.0にしてください",""))</f>
        <v/>
      </c>
    </row>
    <row r="27" spans="1:60" s="8" customFormat="1" ht="17.25" customHeight="1" thickBot="1">
      <c r="A27" s="693"/>
      <c r="B27" s="23"/>
      <c r="C27" s="19"/>
      <c r="D27" s="21"/>
      <c r="E27" s="22"/>
      <c r="F27" s="21"/>
      <c r="G27" s="19"/>
      <c r="H27" s="19"/>
      <c r="I27" s="19"/>
      <c r="J27" s="19"/>
      <c r="K27" s="18"/>
      <c r="L27" s="20"/>
      <c r="M27" s="19"/>
      <c r="N27" s="19"/>
      <c r="O27" s="19"/>
      <c r="P27" s="19"/>
      <c r="Q27" s="19"/>
      <c r="R27" s="18"/>
      <c r="S27" s="20"/>
      <c r="T27" s="19"/>
      <c r="U27" s="19"/>
      <c r="V27" s="19"/>
      <c r="W27" s="19"/>
      <c r="X27" s="19"/>
      <c r="Y27" s="18"/>
      <c r="Z27" s="20"/>
      <c r="AA27" s="19"/>
      <c r="AB27" s="19"/>
      <c r="AC27" s="19"/>
      <c r="AD27" s="19"/>
      <c r="AE27" s="19"/>
      <c r="AF27" s="18"/>
      <c r="AG27" s="17"/>
      <c r="AH27" s="159"/>
      <c r="AI27" s="16"/>
      <c r="AJ27" s="697">
        <f>SUM(E27:AF27)</f>
        <v>0</v>
      </c>
      <c r="AK27" s="697"/>
      <c r="AL27" s="698"/>
      <c r="AM27" s="699">
        <f>ROUNDDOWN(AJ27/4,1)</f>
        <v>0</v>
      </c>
      <c r="AN27" s="697"/>
      <c r="AO27" s="698"/>
      <c r="AP27" s="699">
        <f t="shared" si="6"/>
        <v>0</v>
      </c>
      <c r="AQ27" s="697"/>
      <c r="AR27" s="698"/>
      <c r="AS27" s="15"/>
      <c r="AU27" s="14" t="str">
        <f>IF($AD$21=0,"",IF(AP27&gt;1,"常勤換算後の人数を1.0にしてください",""))</f>
        <v/>
      </c>
    </row>
    <row r="28" spans="1:60" s="8" customFormat="1" ht="7.5" customHeight="1">
      <c r="A28" s="13"/>
      <c r="B28" s="12"/>
      <c r="C28" s="12"/>
      <c r="D28" s="12"/>
      <c r="E28" s="12"/>
      <c r="F28" s="12"/>
      <c r="G28" s="12"/>
      <c r="H28" s="12"/>
      <c r="I28" s="12"/>
      <c r="J28" s="12"/>
      <c r="K28" s="12"/>
      <c r="L28" s="12"/>
      <c r="M28" s="10"/>
      <c r="N28" s="10"/>
      <c r="O28" s="10"/>
      <c r="P28" s="10"/>
      <c r="Q28" s="10"/>
      <c r="R28" s="10"/>
      <c r="S28" s="10"/>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0"/>
      <c r="AZ28" s="10"/>
      <c r="BA28" s="10"/>
      <c r="BB28" s="9"/>
      <c r="BC28" s="9"/>
      <c r="BD28" s="9"/>
      <c r="BE28" s="9"/>
      <c r="BF28" s="9"/>
      <c r="BG28" s="9"/>
    </row>
    <row r="29" spans="1:60" s="4" customFormat="1" ht="27.75" customHeight="1">
      <c r="A29" s="658" t="s">
        <v>7</v>
      </c>
      <c r="B29" s="658"/>
      <c r="C29" s="658"/>
      <c r="D29" s="658"/>
      <c r="E29" s="658"/>
      <c r="F29" s="658"/>
      <c r="G29" s="658"/>
      <c r="H29" s="658"/>
      <c r="I29" s="658"/>
      <c r="J29" s="658"/>
      <c r="K29" s="658"/>
      <c r="L29" s="658"/>
      <c r="M29" s="658"/>
      <c r="N29" s="658"/>
      <c r="O29" s="658"/>
      <c r="P29" s="658"/>
      <c r="Q29" s="658"/>
      <c r="R29" s="658"/>
      <c r="S29" s="658"/>
      <c r="T29" s="658"/>
      <c r="U29" s="658"/>
      <c r="V29" s="658"/>
      <c r="W29" s="658"/>
      <c r="X29" s="658"/>
      <c r="Y29" s="658"/>
      <c r="Z29" s="658"/>
      <c r="AA29" s="658"/>
      <c r="AB29" s="658"/>
      <c r="AC29" s="658"/>
      <c r="AD29" s="658"/>
      <c r="AE29" s="658"/>
      <c r="AF29" s="658"/>
      <c r="AG29" s="658"/>
      <c r="AH29" s="658"/>
      <c r="AI29" s="658"/>
      <c r="AJ29" s="658"/>
      <c r="AK29" s="658"/>
      <c r="AL29" s="658"/>
      <c r="AM29" s="658"/>
      <c r="AN29" s="658"/>
      <c r="AO29" s="658"/>
      <c r="AP29" s="658"/>
      <c r="AQ29" s="658"/>
      <c r="AR29" s="658"/>
      <c r="AS29" s="658"/>
      <c r="AT29" s="6"/>
      <c r="AU29" s="6"/>
      <c r="AV29" s="6"/>
      <c r="AW29" s="6"/>
      <c r="AX29" s="6"/>
      <c r="AY29" s="6"/>
      <c r="AZ29" s="6"/>
      <c r="BA29" s="6"/>
      <c r="BB29" s="6"/>
      <c r="BC29" s="6"/>
      <c r="BD29" s="6"/>
      <c r="BE29" s="6"/>
      <c r="BF29" s="6"/>
      <c r="BG29" s="6"/>
      <c r="BH29" s="5"/>
    </row>
    <row r="30" spans="1:60" s="4" customFormat="1" ht="25.5" customHeight="1">
      <c r="A30" s="658" t="s">
        <v>6</v>
      </c>
      <c r="B30" s="658"/>
      <c r="C30" s="658"/>
      <c r="D30" s="658"/>
      <c r="E30" s="658"/>
      <c r="F30" s="658"/>
      <c r="G30" s="658"/>
      <c r="H30" s="658"/>
      <c r="I30" s="658"/>
      <c r="J30" s="658"/>
      <c r="K30" s="658"/>
      <c r="L30" s="658"/>
      <c r="M30" s="658"/>
      <c r="N30" s="658"/>
      <c r="O30" s="658"/>
      <c r="P30" s="658"/>
      <c r="Q30" s="658"/>
      <c r="R30" s="658"/>
      <c r="S30" s="658"/>
      <c r="T30" s="658"/>
      <c r="U30" s="658"/>
      <c r="V30" s="658"/>
      <c r="W30" s="658"/>
      <c r="X30" s="658"/>
      <c r="Y30" s="658"/>
      <c r="Z30" s="658"/>
      <c r="AA30" s="658"/>
      <c r="AB30" s="658"/>
      <c r="AC30" s="658"/>
      <c r="AD30" s="658"/>
      <c r="AE30" s="658"/>
      <c r="AF30" s="658"/>
      <c r="AG30" s="658"/>
      <c r="AH30" s="658"/>
      <c r="AI30" s="658"/>
      <c r="AJ30" s="658"/>
      <c r="AK30" s="658"/>
      <c r="AL30" s="658"/>
      <c r="AM30" s="658"/>
      <c r="AN30" s="658"/>
      <c r="AO30" s="658"/>
      <c r="AP30" s="658"/>
      <c r="AQ30" s="658"/>
      <c r="AR30" s="658"/>
      <c r="AS30" s="658"/>
      <c r="AT30" s="6"/>
      <c r="AU30" s="6"/>
      <c r="AV30" s="6"/>
      <c r="AW30" s="6"/>
      <c r="AX30" s="6"/>
      <c r="AY30" s="6"/>
      <c r="AZ30" s="6"/>
      <c r="BA30" s="6"/>
      <c r="BB30" s="6"/>
      <c r="BC30" s="6"/>
      <c r="BD30" s="6"/>
      <c r="BE30" s="6"/>
      <c r="BF30" s="6"/>
      <c r="BG30" s="6"/>
      <c r="BH30" s="5"/>
    </row>
    <row r="31" spans="1:60" s="4" customFormat="1" ht="14">
      <c r="A31" s="659" t="s">
        <v>5</v>
      </c>
      <c r="B31" s="659"/>
      <c r="C31" s="659"/>
      <c r="D31" s="659"/>
      <c r="E31" s="659"/>
      <c r="F31" s="659"/>
      <c r="G31" s="659"/>
      <c r="H31" s="659"/>
      <c r="I31" s="659"/>
      <c r="J31" s="659"/>
      <c r="K31" s="659"/>
      <c r="L31" s="659"/>
      <c r="M31" s="659"/>
      <c r="N31" s="659"/>
      <c r="O31" s="659"/>
      <c r="P31" s="659"/>
      <c r="Q31" s="659"/>
      <c r="R31" s="659"/>
      <c r="S31" s="659"/>
      <c r="T31" s="659"/>
      <c r="U31" s="659"/>
      <c r="V31" s="659"/>
      <c r="W31" s="659"/>
      <c r="X31" s="659"/>
      <c r="Y31" s="659"/>
      <c r="Z31" s="659"/>
      <c r="AA31" s="659"/>
      <c r="AB31" s="659"/>
      <c r="AC31" s="659"/>
      <c r="AD31" s="659"/>
      <c r="AE31" s="659"/>
      <c r="AF31" s="659"/>
      <c r="AG31" s="659"/>
      <c r="AH31" s="659"/>
      <c r="AI31" s="659"/>
      <c r="AJ31" s="659"/>
      <c r="AK31" s="659"/>
      <c r="AL31" s="659"/>
      <c r="AM31" s="659"/>
      <c r="AN31" s="659"/>
      <c r="AO31" s="659"/>
      <c r="AP31" s="659"/>
      <c r="AQ31" s="659"/>
      <c r="AR31" s="659"/>
      <c r="AS31" s="659"/>
      <c r="AT31" s="7"/>
      <c r="AU31" s="7"/>
      <c r="AV31" s="7"/>
      <c r="AW31" s="7"/>
      <c r="AX31" s="7"/>
      <c r="AY31" s="7"/>
      <c r="AZ31" s="7"/>
      <c r="BA31" s="7"/>
      <c r="BB31" s="7"/>
      <c r="BC31" s="7"/>
      <c r="BD31" s="7"/>
      <c r="BE31" s="7"/>
      <c r="BF31" s="7"/>
      <c r="BG31" s="7"/>
      <c r="BH31" s="7"/>
    </row>
    <row r="32" spans="1:60" s="4" customFormat="1" ht="28.5" customHeight="1">
      <c r="A32" s="658" t="s">
        <v>4</v>
      </c>
      <c r="B32" s="658"/>
      <c r="C32" s="658"/>
      <c r="D32" s="658"/>
      <c r="E32" s="658"/>
      <c r="F32" s="658"/>
      <c r="G32" s="658"/>
      <c r="H32" s="658"/>
      <c r="I32" s="658"/>
      <c r="J32" s="658"/>
      <c r="K32" s="658"/>
      <c r="L32" s="658"/>
      <c r="M32" s="658"/>
      <c r="N32" s="658"/>
      <c r="O32" s="658"/>
      <c r="P32" s="658"/>
      <c r="Q32" s="658"/>
      <c r="R32" s="658"/>
      <c r="S32" s="658"/>
      <c r="T32" s="658"/>
      <c r="U32" s="658"/>
      <c r="V32" s="658"/>
      <c r="W32" s="658"/>
      <c r="X32" s="658"/>
      <c r="Y32" s="658"/>
      <c r="Z32" s="658"/>
      <c r="AA32" s="658"/>
      <c r="AB32" s="658"/>
      <c r="AC32" s="658"/>
      <c r="AD32" s="658"/>
      <c r="AE32" s="658"/>
      <c r="AF32" s="658"/>
      <c r="AG32" s="658"/>
      <c r="AH32" s="658"/>
      <c r="AI32" s="658"/>
      <c r="AJ32" s="658"/>
      <c r="AK32" s="658"/>
      <c r="AL32" s="658"/>
      <c r="AM32" s="658"/>
      <c r="AN32" s="658"/>
      <c r="AO32" s="658"/>
      <c r="AP32" s="658"/>
      <c r="AQ32" s="658"/>
      <c r="AR32" s="658"/>
      <c r="AS32" s="658"/>
      <c r="AT32" s="6"/>
      <c r="AU32" s="6"/>
      <c r="AV32" s="6"/>
      <c r="AW32" s="6"/>
      <c r="AX32" s="6"/>
      <c r="AY32" s="6"/>
      <c r="AZ32" s="6"/>
      <c r="BA32" s="6"/>
      <c r="BB32" s="6"/>
      <c r="BC32" s="6"/>
      <c r="BD32" s="6"/>
      <c r="BE32" s="6"/>
      <c r="BF32" s="6"/>
      <c r="BG32" s="6"/>
      <c r="BH32" s="6"/>
    </row>
    <row r="33" spans="1:60" s="4" customFormat="1" ht="63.75" customHeight="1">
      <c r="A33" s="658" t="s">
        <v>3</v>
      </c>
      <c r="B33" s="658"/>
      <c r="C33" s="658"/>
      <c r="D33" s="658"/>
      <c r="E33" s="658"/>
      <c r="F33" s="658"/>
      <c r="G33" s="658"/>
      <c r="H33" s="658"/>
      <c r="I33" s="658"/>
      <c r="J33" s="658"/>
      <c r="K33" s="658"/>
      <c r="L33" s="658"/>
      <c r="M33" s="658"/>
      <c r="N33" s="658"/>
      <c r="O33" s="658"/>
      <c r="P33" s="658"/>
      <c r="Q33" s="658"/>
      <c r="R33" s="658"/>
      <c r="S33" s="658"/>
      <c r="T33" s="658"/>
      <c r="U33" s="658"/>
      <c r="V33" s="658"/>
      <c r="W33" s="658"/>
      <c r="X33" s="658"/>
      <c r="Y33" s="658"/>
      <c r="Z33" s="658"/>
      <c r="AA33" s="658"/>
      <c r="AB33" s="658"/>
      <c r="AC33" s="658"/>
      <c r="AD33" s="658"/>
      <c r="AE33" s="658"/>
      <c r="AF33" s="658"/>
      <c r="AG33" s="658"/>
      <c r="AH33" s="658"/>
      <c r="AI33" s="658"/>
      <c r="AJ33" s="658"/>
      <c r="AK33" s="658"/>
      <c r="AL33" s="658"/>
      <c r="AM33" s="658"/>
      <c r="AN33" s="658"/>
      <c r="AO33" s="658"/>
      <c r="AP33" s="658"/>
      <c r="AQ33" s="658"/>
      <c r="AR33" s="658"/>
      <c r="AS33" s="658"/>
      <c r="AT33" s="6"/>
      <c r="AU33" s="6"/>
      <c r="AV33" s="6"/>
      <c r="AW33" s="6"/>
      <c r="AX33" s="6"/>
      <c r="AY33" s="6"/>
      <c r="AZ33" s="6"/>
      <c r="BA33" s="6"/>
      <c r="BB33" s="6"/>
      <c r="BC33" s="6"/>
      <c r="BD33" s="6"/>
      <c r="BE33" s="6"/>
      <c r="BF33" s="6"/>
      <c r="BG33" s="6"/>
      <c r="BH33" s="6"/>
    </row>
    <row r="34" spans="1:60" s="4" customFormat="1" ht="30" customHeight="1">
      <c r="A34" s="658" t="s">
        <v>2</v>
      </c>
      <c r="B34" s="658"/>
      <c r="C34" s="658"/>
      <c r="D34" s="658"/>
      <c r="E34" s="658"/>
      <c r="F34" s="658"/>
      <c r="G34" s="658"/>
      <c r="H34" s="658"/>
      <c r="I34" s="658"/>
      <c r="J34" s="658"/>
      <c r="K34" s="658"/>
      <c r="L34" s="658"/>
      <c r="M34" s="658"/>
      <c r="N34" s="658"/>
      <c r="O34" s="658"/>
      <c r="P34" s="658"/>
      <c r="Q34" s="658"/>
      <c r="R34" s="658"/>
      <c r="S34" s="658"/>
      <c r="T34" s="658"/>
      <c r="U34" s="658"/>
      <c r="V34" s="658"/>
      <c r="W34" s="658"/>
      <c r="X34" s="658"/>
      <c r="Y34" s="658"/>
      <c r="Z34" s="658"/>
      <c r="AA34" s="658"/>
      <c r="AB34" s="658"/>
      <c r="AC34" s="658"/>
      <c r="AD34" s="658"/>
      <c r="AE34" s="658"/>
      <c r="AF34" s="658"/>
      <c r="AG34" s="658"/>
      <c r="AH34" s="658"/>
      <c r="AI34" s="658"/>
      <c r="AJ34" s="658"/>
      <c r="AK34" s="658"/>
      <c r="AL34" s="658"/>
      <c r="AM34" s="658"/>
      <c r="AN34" s="658"/>
      <c r="AO34" s="658"/>
      <c r="AP34" s="658"/>
      <c r="AQ34" s="658"/>
      <c r="AR34" s="658"/>
      <c r="AS34" s="658"/>
      <c r="AT34" s="6"/>
      <c r="AU34" s="6"/>
      <c r="AV34" s="6"/>
      <c r="AW34" s="6"/>
      <c r="AX34" s="6"/>
      <c r="AY34" s="6"/>
      <c r="AZ34" s="6"/>
      <c r="BA34" s="6"/>
      <c r="BB34" s="6"/>
      <c r="BC34" s="6"/>
      <c r="BD34" s="6"/>
      <c r="BE34" s="6"/>
      <c r="BF34" s="6"/>
      <c r="BG34" s="6"/>
      <c r="BH34" s="6"/>
    </row>
    <row r="35" spans="1:60" s="4" customFormat="1" ht="14">
      <c r="A35" s="658" t="s">
        <v>1</v>
      </c>
      <c r="B35" s="658"/>
      <c r="C35" s="658"/>
      <c r="D35" s="658"/>
      <c r="E35" s="658"/>
      <c r="F35" s="658"/>
      <c r="G35" s="658"/>
      <c r="H35" s="658"/>
      <c r="I35" s="658"/>
      <c r="J35" s="658"/>
      <c r="K35" s="658"/>
      <c r="L35" s="658"/>
      <c r="M35" s="658"/>
      <c r="N35" s="658"/>
      <c r="O35" s="658"/>
      <c r="P35" s="658"/>
      <c r="Q35" s="658"/>
      <c r="R35" s="658"/>
      <c r="S35" s="658"/>
      <c r="T35" s="658"/>
      <c r="U35" s="658"/>
      <c r="V35" s="658"/>
      <c r="W35" s="658"/>
      <c r="X35" s="658"/>
      <c r="Y35" s="658"/>
      <c r="Z35" s="658"/>
      <c r="AA35" s="658"/>
      <c r="AB35" s="658"/>
      <c r="AC35" s="658"/>
      <c r="AD35" s="658"/>
      <c r="AE35" s="658"/>
      <c r="AF35" s="658"/>
      <c r="AG35" s="658"/>
      <c r="AH35" s="658"/>
      <c r="AI35" s="658"/>
      <c r="AJ35" s="658"/>
      <c r="AK35" s="658"/>
      <c r="AL35" s="658"/>
      <c r="AM35" s="658"/>
      <c r="AN35" s="658"/>
      <c r="AO35" s="658"/>
      <c r="AP35" s="658"/>
      <c r="AQ35" s="658"/>
      <c r="AR35" s="658"/>
      <c r="AS35" s="658"/>
      <c r="AT35" s="6"/>
      <c r="AU35" s="6"/>
      <c r="AV35" s="6"/>
      <c r="AW35" s="6"/>
      <c r="AX35" s="6"/>
      <c r="AY35" s="6"/>
      <c r="AZ35" s="6"/>
      <c r="BA35" s="6"/>
      <c r="BB35" s="6"/>
      <c r="BC35" s="6"/>
      <c r="BD35" s="6"/>
      <c r="BE35" s="6"/>
      <c r="BF35" s="6"/>
      <c r="BG35" s="6"/>
      <c r="BH35" s="6"/>
    </row>
    <row r="36" spans="1:60" s="4" customFormat="1" ht="14">
      <c r="A36" s="658" t="s">
        <v>0</v>
      </c>
      <c r="B36" s="658"/>
      <c r="C36" s="658"/>
      <c r="D36" s="658"/>
      <c r="E36" s="658"/>
      <c r="F36" s="658"/>
      <c r="G36" s="658"/>
      <c r="H36" s="658"/>
      <c r="I36" s="658"/>
      <c r="J36" s="658"/>
      <c r="K36" s="658"/>
      <c r="L36" s="658"/>
      <c r="M36" s="658"/>
      <c r="N36" s="658"/>
      <c r="O36" s="658"/>
      <c r="P36" s="658"/>
      <c r="Q36" s="658"/>
      <c r="R36" s="658"/>
      <c r="S36" s="658"/>
      <c r="T36" s="658"/>
      <c r="U36" s="658"/>
      <c r="V36" s="658"/>
      <c r="W36" s="658"/>
      <c r="X36" s="658"/>
      <c r="Y36" s="658"/>
      <c r="Z36" s="658"/>
      <c r="AA36" s="658"/>
      <c r="AB36" s="658"/>
      <c r="AC36" s="658"/>
      <c r="AD36" s="658"/>
      <c r="AE36" s="658"/>
      <c r="AF36" s="658"/>
      <c r="AG36" s="658"/>
      <c r="AH36" s="658"/>
      <c r="AI36" s="658"/>
      <c r="AJ36" s="658"/>
      <c r="AK36" s="658"/>
      <c r="AL36" s="658"/>
      <c r="AM36" s="658"/>
      <c r="AN36" s="658"/>
      <c r="AO36" s="658"/>
      <c r="AP36" s="658"/>
      <c r="AQ36" s="658"/>
      <c r="AR36" s="658"/>
      <c r="AS36" s="658"/>
      <c r="AT36" s="6"/>
      <c r="AU36" s="6"/>
      <c r="AV36" s="6"/>
      <c r="AW36" s="6"/>
      <c r="AX36" s="6"/>
      <c r="AY36" s="6"/>
      <c r="AZ36" s="6"/>
      <c r="BA36" s="6"/>
      <c r="BB36" s="6"/>
      <c r="BC36" s="6"/>
      <c r="BD36" s="6"/>
      <c r="BE36" s="6"/>
      <c r="BF36" s="6"/>
      <c r="BG36" s="6"/>
      <c r="BH36" s="5"/>
    </row>
    <row r="38" spans="1:60" s="3" customFormat="1" ht="21" customHeight="1">
      <c r="B38" s="2"/>
      <c r="C38" s="2"/>
      <c r="D38" s="2"/>
      <c r="E38" s="2"/>
    </row>
  </sheetData>
  <mergeCells count="92">
    <mergeCell ref="AJ14:AL14"/>
    <mergeCell ref="AM14:AO14"/>
    <mergeCell ref="P3:Y3"/>
    <mergeCell ref="AP14:AR14"/>
    <mergeCell ref="AP13:AR13"/>
    <mergeCell ref="W5:AE5"/>
    <mergeCell ref="AB4:AS4"/>
    <mergeCell ref="AF5:AS5"/>
    <mergeCell ref="E4:AA4"/>
    <mergeCell ref="E7:K7"/>
    <mergeCell ref="AJ10:AL10"/>
    <mergeCell ref="AM10:AO10"/>
    <mergeCell ref="S7:Y7"/>
    <mergeCell ref="Z7:AF7"/>
    <mergeCell ref="AJ12:AL12"/>
    <mergeCell ref="AS7:AS9"/>
    <mergeCell ref="A5:C5"/>
    <mergeCell ref="E5:L5"/>
    <mergeCell ref="A4:D4"/>
    <mergeCell ref="A3:D3"/>
    <mergeCell ref="E3:O3"/>
    <mergeCell ref="AP27:AR27"/>
    <mergeCell ref="AJ19:AL19"/>
    <mergeCell ref="AM19:AO19"/>
    <mergeCell ref="AP19:AR19"/>
    <mergeCell ref="AJ21:AR21"/>
    <mergeCell ref="AJ20:AL20"/>
    <mergeCell ref="AM20:AO20"/>
    <mergeCell ref="AJ22:AL22"/>
    <mergeCell ref="AM22:AO22"/>
    <mergeCell ref="AP22:AR22"/>
    <mergeCell ref="AP24:AR24"/>
    <mergeCell ref="AJ26:AL26"/>
    <mergeCell ref="AM26:AO26"/>
    <mergeCell ref="AM25:AO25"/>
    <mergeCell ref="AP25:AR25"/>
    <mergeCell ref="AJ24:AL24"/>
    <mergeCell ref="AP26:AR26"/>
    <mergeCell ref="AJ25:AL25"/>
    <mergeCell ref="C7:C9"/>
    <mergeCell ref="D7:D9"/>
    <mergeCell ref="AJ11:AL11"/>
    <mergeCell ref="AM11:AO11"/>
    <mergeCell ref="AM13:AO13"/>
    <mergeCell ref="L7:R7"/>
    <mergeCell ref="AJ7:AL9"/>
    <mergeCell ref="AM7:AO9"/>
    <mergeCell ref="AP7:AR9"/>
    <mergeCell ref="AJ18:AL18"/>
    <mergeCell ref="AM18:AO18"/>
    <mergeCell ref="AP18:AR18"/>
    <mergeCell ref="AJ13:AL13"/>
    <mergeCell ref="AJ17:AL17"/>
    <mergeCell ref="A24:A27"/>
    <mergeCell ref="AM24:AO24"/>
    <mergeCell ref="AJ27:AL27"/>
    <mergeCell ref="AM27:AO27"/>
    <mergeCell ref="B21:AC21"/>
    <mergeCell ref="B22:D22"/>
    <mergeCell ref="AD21:AI21"/>
    <mergeCell ref="AP20:AR20"/>
    <mergeCell ref="A6:L6"/>
    <mergeCell ref="M6:V6"/>
    <mergeCell ref="W6:AE6"/>
    <mergeCell ref="AM12:AO12"/>
    <mergeCell ref="AP10:AR10"/>
    <mergeCell ref="AP12:AR12"/>
    <mergeCell ref="AP11:AR11"/>
    <mergeCell ref="AP17:AR17"/>
    <mergeCell ref="AJ15:AL15"/>
    <mergeCell ref="AM15:AO15"/>
    <mergeCell ref="AP15:AR15"/>
    <mergeCell ref="AJ16:AL16"/>
    <mergeCell ref="AM16:AO16"/>
    <mergeCell ref="AP16:AR16"/>
    <mergeCell ref="AM17:AO17"/>
    <mergeCell ref="A2:AS2"/>
    <mergeCell ref="A33:AS33"/>
    <mergeCell ref="A34:AS34"/>
    <mergeCell ref="A35:AS35"/>
    <mergeCell ref="A36:AS36"/>
    <mergeCell ref="A29:AS29"/>
    <mergeCell ref="A30:AS30"/>
    <mergeCell ref="A31:AS31"/>
    <mergeCell ref="A32:AS32"/>
    <mergeCell ref="AF6:AS6"/>
    <mergeCell ref="Z3:AS3"/>
    <mergeCell ref="M5:V5"/>
    <mergeCell ref="AG7:AI7"/>
    <mergeCell ref="A7:A22"/>
    <mergeCell ref="B7:B9"/>
    <mergeCell ref="B20:D20"/>
  </mergeCells>
  <phoneticPr fontId="3"/>
  <conditionalFormatting sqref="A2:AS2">
    <cfRule type="containsText" dxfId="12" priority="1" operator="containsText" text="エラー">
      <formula>NOT(ISERROR(SEARCH("エラー",A2)))</formula>
    </cfRule>
  </conditionalFormatting>
  <dataValidations disablePrompts="1" count="1">
    <dataValidation type="list" allowBlank="1" showInputMessage="1" showErrorMessage="1" sqref="E3:O3">
      <formula1>"生活介護"</formula1>
    </dataValidation>
  </dataValidations>
  <printOptions horizontalCentered="1"/>
  <pageMargins left="0.39370078740157483" right="0.39370078740157483" top="0.39370078740157483" bottom="0.39370078740157483" header="0.39370078740157483" footer="0.39370078740157483"/>
  <pageSetup paperSize="9" scale="79" fitToHeight="0" orientation="landscape" useFirstPageNumber="1" r:id="rId1"/>
  <headerFooter alignWithMargins="0">
    <oddFooter>&amp;C&amp;"ＭＳ ゴシック,標準"&amp;16&amp;P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pageSetUpPr fitToPage="1"/>
  </sheetPr>
  <dimension ref="A1:BH38"/>
  <sheetViews>
    <sheetView showGridLines="0" view="pageBreakPreview" zoomScale="90" zoomScaleNormal="100" zoomScaleSheetLayoutView="90" workbookViewId="0"/>
  </sheetViews>
  <sheetFormatPr defaultColWidth="9" defaultRowHeight="21" customHeight="1"/>
  <cols>
    <col min="1" max="1" width="4.7265625" style="1" customWidth="1"/>
    <col min="2" max="2" width="14.08984375" style="2" customWidth="1"/>
    <col min="3" max="3" width="14.26953125" style="2" customWidth="1"/>
    <col min="4" max="4" width="14.90625" style="2" customWidth="1"/>
    <col min="5" max="5" width="3" style="2" customWidth="1"/>
    <col min="6" max="35" width="3" style="1" customWidth="1"/>
    <col min="36" max="44" width="3.08984375" style="1" customWidth="1"/>
    <col min="45" max="45" width="12.36328125" style="1" customWidth="1"/>
    <col min="46" max="46" width="2.90625" style="1" customWidth="1"/>
    <col min="47" max="47" width="24.08984375" style="1" customWidth="1"/>
    <col min="48" max="50" width="2.90625" style="1" customWidth="1"/>
    <col min="51" max="53" width="2.26953125" style="1" customWidth="1"/>
    <col min="54" max="74" width="2.6328125" style="1" customWidth="1"/>
    <col min="75" max="16384" width="9" style="1"/>
  </cols>
  <sheetData>
    <row r="1" spans="1:59" s="8" customFormat="1" ht="18.75" customHeight="1">
      <c r="A1" s="147" t="s">
        <v>257</v>
      </c>
      <c r="B1" s="147"/>
      <c r="C1" s="147" t="str">
        <f>IF(DAY('調書1-1'!D2)&lt;=15,"(3か月前)　従業者の勤務の体制及び勤務形態一覧表","(前々月)　従業者の勤務の体制及び勤務形態一覧表")</f>
        <v>(3か月前)　従業者の勤務の体制及び勤務形態一覧表</v>
      </c>
      <c r="D1" s="147"/>
      <c r="E1" s="147"/>
      <c r="F1" s="147"/>
      <c r="G1" s="147"/>
      <c r="H1" s="147"/>
      <c r="I1" s="147"/>
      <c r="J1" s="147"/>
      <c r="K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c r="AX1" s="147"/>
      <c r="AY1" s="147"/>
      <c r="AZ1" s="147"/>
      <c r="BA1" s="147"/>
      <c r="BB1" s="147"/>
      <c r="BC1" s="147"/>
      <c r="BD1" s="147"/>
      <c r="BE1" s="147"/>
      <c r="BF1" s="147"/>
      <c r="BG1" s="147"/>
    </row>
    <row r="2" spans="1:59" s="8" customFormat="1" ht="18.75" customHeight="1" thickBot="1">
      <c r="A2" s="657" t="str">
        <f>IFERROR("（"&amp;TEXT(DATE(TEXT('調書1-1'!$J$5,"yyyy"),TEXT('調書1-1'!$J$5,"mm")-1,1),"gggee年mm月")&amp;"分）","エラー！調書1-1のセル「D2」(運営指導日)入力！")</f>
        <v>エラー！調書1-1のセル「D2」(運営指導日)入力！</v>
      </c>
      <c r="B2" s="657"/>
      <c r="C2" s="657"/>
      <c r="D2" s="657"/>
      <c r="E2" s="657"/>
      <c r="F2" s="657"/>
      <c r="G2" s="657"/>
      <c r="H2" s="657"/>
      <c r="I2" s="657"/>
      <c r="J2" s="657"/>
      <c r="K2" s="657"/>
      <c r="L2" s="657"/>
      <c r="M2" s="657"/>
      <c r="N2" s="657"/>
      <c r="O2" s="657"/>
      <c r="P2" s="657"/>
      <c r="Q2" s="657"/>
      <c r="R2" s="657"/>
      <c r="S2" s="657"/>
      <c r="T2" s="657"/>
      <c r="U2" s="657"/>
      <c r="V2" s="657"/>
      <c r="W2" s="657"/>
      <c r="X2" s="657"/>
      <c r="Y2" s="657"/>
      <c r="Z2" s="657"/>
      <c r="AA2" s="657"/>
      <c r="AB2" s="657"/>
      <c r="AC2" s="657"/>
      <c r="AD2" s="657"/>
      <c r="AE2" s="657"/>
      <c r="AF2" s="657"/>
      <c r="AG2" s="657"/>
      <c r="AH2" s="657"/>
      <c r="AI2" s="657"/>
      <c r="AJ2" s="657"/>
      <c r="AK2" s="657"/>
      <c r="AL2" s="657"/>
      <c r="AM2" s="657"/>
      <c r="AN2" s="657"/>
      <c r="AO2" s="657"/>
      <c r="AP2" s="657"/>
      <c r="AQ2" s="657"/>
      <c r="AR2" s="657"/>
      <c r="AS2" s="657"/>
    </row>
    <row r="3" spans="1:59" s="8" customFormat="1" ht="18.75" customHeight="1" thickBot="1">
      <c r="A3" s="682" t="s">
        <v>30</v>
      </c>
      <c r="B3" s="683"/>
      <c r="C3" s="683"/>
      <c r="D3" s="683"/>
      <c r="E3" s="731"/>
      <c r="F3" s="705"/>
      <c r="G3" s="705"/>
      <c r="H3" s="705"/>
      <c r="I3" s="705"/>
      <c r="J3" s="705"/>
      <c r="K3" s="705"/>
      <c r="L3" s="705"/>
      <c r="M3" s="705"/>
      <c r="N3" s="705"/>
      <c r="O3" s="705"/>
      <c r="P3" s="682" t="s">
        <v>86</v>
      </c>
      <c r="Q3" s="683"/>
      <c r="R3" s="683"/>
      <c r="S3" s="683"/>
      <c r="T3" s="683"/>
      <c r="U3" s="683"/>
      <c r="V3" s="683"/>
      <c r="W3" s="683"/>
      <c r="X3" s="683"/>
      <c r="Y3" s="684"/>
      <c r="Z3" s="663" t="str">
        <f>'調書1-1'!$AJ$1&amp;"　"&amp;'調書1-1'!$AQ$1</f>
        <v>　</v>
      </c>
      <c r="AA3" s="664"/>
      <c r="AB3" s="664"/>
      <c r="AC3" s="664"/>
      <c r="AD3" s="664"/>
      <c r="AE3" s="664"/>
      <c r="AF3" s="664"/>
      <c r="AG3" s="664"/>
      <c r="AH3" s="664"/>
      <c r="AI3" s="664"/>
      <c r="AJ3" s="664"/>
      <c r="AK3" s="664"/>
      <c r="AL3" s="664"/>
      <c r="AM3" s="664"/>
      <c r="AN3" s="664"/>
      <c r="AO3" s="664"/>
      <c r="AP3" s="664"/>
      <c r="AQ3" s="664"/>
      <c r="AR3" s="664"/>
      <c r="AS3" s="665"/>
    </row>
    <row r="4" spans="1:59" s="8" customFormat="1" ht="18.75" customHeight="1" thickBot="1">
      <c r="A4" s="730"/>
      <c r="B4" s="723"/>
      <c r="C4" s="723"/>
      <c r="D4" s="723"/>
      <c r="E4" s="735" t="s">
        <v>29</v>
      </c>
      <c r="F4" s="686"/>
      <c r="G4" s="686"/>
      <c r="H4" s="686"/>
      <c r="I4" s="686"/>
      <c r="J4" s="686"/>
      <c r="K4" s="686"/>
      <c r="L4" s="686"/>
      <c r="M4" s="686"/>
      <c r="N4" s="686"/>
      <c r="O4" s="686"/>
      <c r="P4" s="686"/>
      <c r="Q4" s="686"/>
      <c r="R4" s="686"/>
      <c r="S4" s="686"/>
      <c r="T4" s="686"/>
      <c r="U4" s="686"/>
      <c r="V4" s="686"/>
      <c r="W4" s="686"/>
      <c r="X4" s="686"/>
      <c r="Y4" s="686"/>
      <c r="Z4" s="686"/>
      <c r="AA4" s="687"/>
      <c r="AB4" s="731" t="s">
        <v>23</v>
      </c>
      <c r="AC4" s="705"/>
      <c r="AD4" s="705"/>
      <c r="AE4" s="705"/>
      <c r="AF4" s="705"/>
      <c r="AG4" s="705"/>
      <c r="AH4" s="705"/>
      <c r="AI4" s="705"/>
      <c r="AJ4" s="705"/>
      <c r="AK4" s="705"/>
      <c r="AL4" s="705"/>
      <c r="AM4" s="705"/>
      <c r="AN4" s="705"/>
      <c r="AO4" s="705"/>
      <c r="AP4" s="705"/>
      <c r="AQ4" s="705"/>
      <c r="AR4" s="705"/>
      <c r="AS4" s="706"/>
    </row>
    <row r="5" spans="1:59" s="8" customFormat="1" ht="18.75" customHeight="1" thickBot="1">
      <c r="A5" s="682" t="s">
        <v>28</v>
      </c>
      <c r="B5" s="683"/>
      <c r="C5" s="683"/>
      <c r="D5" s="57" t="s">
        <v>23</v>
      </c>
      <c r="E5" s="685" t="s">
        <v>27</v>
      </c>
      <c r="F5" s="686"/>
      <c r="G5" s="686"/>
      <c r="H5" s="686"/>
      <c r="I5" s="686"/>
      <c r="J5" s="686"/>
      <c r="K5" s="686"/>
      <c r="L5" s="687"/>
      <c r="M5" s="666" t="s">
        <v>23</v>
      </c>
      <c r="N5" s="667"/>
      <c r="O5" s="667"/>
      <c r="P5" s="667"/>
      <c r="Q5" s="667"/>
      <c r="R5" s="667"/>
      <c r="S5" s="667"/>
      <c r="T5" s="667"/>
      <c r="U5" s="667"/>
      <c r="V5" s="668"/>
      <c r="W5" s="685" t="s">
        <v>26</v>
      </c>
      <c r="X5" s="686"/>
      <c r="Y5" s="686"/>
      <c r="Z5" s="686"/>
      <c r="AA5" s="686"/>
      <c r="AB5" s="686"/>
      <c r="AC5" s="686"/>
      <c r="AD5" s="686"/>
      <c r="AE5" s="687"/>
      <c r="AF5" s="732" t="s">
        <v>23</v>
      </c>
      <c r="AG5" s="733"/>
      <c r="AH5" s="733"/>
      <c r="AI5" s="733"/>
      <c r="AJ5" s="733"/>
      <c r="AK5" s="733"/>
      <c r="AL5" s="733"/>
      <c r="AM5" s="733"/>
      <c r="AN5" s="733"/>
      <c r="AO5" s="733"/>
      <c r="AP5" s="733"/>
      <c r="AQ5" s="733"/>
      <c r="AR5" s="733"/>
      <c r="AS5" s="734"/>
    </row>
    <row r="6" spans="1:59" s="8" customFormat="1" ht="18.75" customHeight="1" thickBot="1">
      <c r="A6" s="682" t="s">
        <v>25</v>
      </c>
      <c r="B6" s="683"/>
      <c r="C6" s="683"/>
      <c r="D6" s="683"/>
      <c r="E6" s="683"/>
      <c r="F6" s="683"/>
      <c r="G6" s="683"/>
      <c r="H6" s="683"/>
      <c r="I6" s="683"/>
      <c r="J6" s="683"/>
      <c r="K6" s="683"/>
      <c r="L6" s="684"/>
      <c r="M6" s="666" t="s">
        <v>23</v>
      </c>
      <c r="N6" s="667"/>
      <c r="O6" s="667"/>
      <c r="P6" s="667"/>
      <c r="Q6" s="667"/>
      <c r="R6" s="667"/>
      <c r="S6" s="667"/>
      <c r="T6" s="667"/>
      <c r="U6" s="667"/>
      <c r="V6" s="668"/>
      <c r="W6" s="685" t="s">
        <v>24</v>
      </c>
      <c r="X6" s="686"/>
      <c r="Y6" s="686"/>
      <c r="Z6" s="686"/>
      <c r="AA6" s="686"/>
      <c r="AB6" s="686"/>
      <c r="AC6" s="686"/>
      <c r="AD6" s="686"/>
      <c r="AE6" s="687"/>
      <c r="AF6" s="660" t="s">
        <v>23</v>
      </c>
      <c r="AG6" s="661"/>
      <c r="AH6" s="661"/>
      <c r="AI6" s="661"/>
      <c r="AJ6" s="661"/>
      <c r="AK6" s="661"/>
      <c r="AL6" s="661"/>
      <c r="AM6" s="661"/>
      <c r="AN6" s="661"/>
      <c r="AO6" s="661"/>
      <c r="AP6" s="661"/>
      <c r="AQ6" s="661"/>
      <c r="AR6" s="661"/>
      <c r="AS6" s="662"/>
    </row>
    <row r="7" spans="1:59" s="8" customFormat="1" ht="18.75" customHeight="1">
      <c r="A7" s="672" t="s">
        <v>22</v>
      </c>
      <c r="B7" s="675" t="s">
        <v>21</v>
      </c>
      <c r="C7" s="710" t="s">
        <v>20</v>
      </c>
      <c r="D7" s="712" t="s">
        <v>19</v>
      </c>
      <c r="E7" s="675" t="s">
        <v>18</v>
      </c>
      <c r="F7" s="712"/>
      <c r="G7" s="712"/>
      <c r="H7" s="712"/>
      <c r="I7" s="712"/>
      <c r="J7" s="712"/>
      <c r="K7" s="714"/>
      <c r="L7" s="675" t="s">
        <v>17</v>
      </c>
      <c r="M7" s="712"/>
      <c r="N7" s="712"/>
      <c r="O7" s="712"/>
      <c r="P7" s="712"/>
      <c r="Q7" s="712"/>
      <c r="R7" s="714"/>
      <c r="S7" s="675" t="s">
        <v>16</v>
      </c>
      <c r="T7" s="712"/>
      <c r="U7" s="712"/>
      <c r="V7" s="712"/>
      <c r="W7" s="712"/>
      <c r="X7" s="712"/>
      <c r="Y7" s="714"/>
      <c r="Z7" s="736" t="s">
        <v>15</v>
      </c>
      <c r="AA7" s="712"/>
      <c r="AB7" s="712"/>
      <c r="AC7" s="712"/>
      <c r="AD7" s="712"/>
      <c r="AE7" s="712"/>
      <c r="AF7" s="737"/>
      <c r="AG7" s="669"/>
      <c r="AH7" s="670"/>
      <c r="AI7" s="671"/>
      <c r="AJ7" s="715" t="s">
        <v>11</v>
      </c>
      <c r="AK7" s="710"/>
      <c r="AL7" s="710"/>
      <c r="AM7" s="710" t="s">
        <v>14</v>
      </c>
      <c r="AN7" s="710"/>
      <c r="AO7" s="710"/>
      <c r="AP7" s="710" t="s">
        <v>13</v>
      </c>
      <c r="AQ7" s="710"/>
      <c r="AR7" s="710"/>
      <c r="AS7" s="738" t="s">
        <v>12</v>
      </c>
    </row>
    <row r="8" spans="1:59" s="8" customFormat="1" ht="18.75" customHeight="1">
      <c r="A8" s="673"/>
      <c r="B8" s="676"/>
      <c r="C8" s="711"/>
      <c r="D8" s="713"/>
      <c r="E8" s="72">
        <v>1</v>
      </c>
      <c r="F8" s="69">
        <v>2</v>
      </c>
      <c r="G8" s="69">
        <v>3</v>
      </c>
      <c r="H8" s="70">
        <v>4</v>
      </c>
      <c r="I8" s="69">
        <v>5</v>
      </c>
      <c r="J8" s="69">
        <v>6</v>
      </c>
      <c r="K8" s="71">
        <v>7</v>
      </c>
      <c r="L8" s="72">
        <v>8</v>
      </c>
      <c r="M8" s="69">
        <v>9</v>
      </c>
      <c r="N8" s="69">
        <v>10</v>
      </c>
      <c r="O8" s="69">
        <v>11</v>
      </c>
      <c r="P8" s="69">
        <v>12</v>
      </c>
      <c r="Q8" s="69">
        <v>13</v>
      </c>
      <c r="R8" s="71">
        <v>14</v>
      </c>
      <c r="S8" s="72">
        <v>15</v>
      </c>
      <c r="T8" s="69">
        <v>16</v>
      </c>
      <c r="U8" s="69">
        <v>17</v>
      </c>
      <c r="V8" s="69">
        <v>18</v>
      </c>
      <c r="W8" s="69">
        <v>19</v>
      </c>
      <c r="X8" s="69">
        <v>20</v>
      </c>
      <c r="Y8" s="71">
        <v>21</v>
      </c>
      <c r="Z8" s="70">
        <v>22</v>
      </c>
      <c r="AA8" s="69">
        <v>23</v>
      </c>
      <c r="AB8" s="69">
        <v>24</v>
      </c>
      <c r="AC8" s="69">
        <v>25</v>
      </c>
      <c r="AD8" s="69">
        <v>26</v>
      </c>
      <c r="AE8" s="69">
        <v>27</v>
      </c>
      <c r="AF8" s="68">
        <v>28</v>
      </c>
      <c r="AG8" s="62">
        <v>29</v>
      </c>
      <c r="AH8" s="153">
        <v>30</v>
      </c>
      <c r="AI8" s="67">
        <v>31</v>
      </c>
      <c r="AJ8" s="716"/>
      <c r="AK8" s="711"/>
      <c r="AL8" s="711"/>
      <c r="AM8" s="711"/>
      <c r="AN8" s="711"/>
      <c r="AO8" s="711"/>
      <c r="AP8" s="711"/>
      <c r="AQ8" s="711"/>
      <c r="AR8" s="711"/>
      <c r="AS8" s="739"/>
    </row>
    <row r="9" spans="1:59" s="8" customFormat="1" ht="18.75" customHeight="1">
      <c r="A9" s="673"/>
      <c r="B9" s="676"/>
      <c r="C9" s="711"/>
      <c r="D9" s="713"/>
      <c r="E9" s="466" t="e">
        <f>IF(DAY(EOMONTH('調書1-1'!$J$5,-1))&lt;E$8,"-",DATE(YEAR('調書1-1'!$J$5),MONTH('調書1-1'!$J$5)-1,E$8))</f>
        <v>#NUM!</v>
      </c>
      <c r="F9" s="467" t="e">
        <f>IF(DAY(EOMONTH('調書1-1'!$J$5,-1))&lt;F$8,"-",DATE(YEAR('調書1-1'!$J$5),MONTH('調書1-1'!$J$5)-1,F$8))</f>
        <v>#NUM!</v>
      </c>
      <c r="G9" s="468" t="e">
        <f>IF(DAY(EOMONTH('調書1-1'!$J$5,-1))&lt;G$8,"-",DATE(YEAR('調書1-1'!$J$5),MONTH('調書1-1'!$J$5)-1,G$8))</f>
        <v>#NUM!</v>
      </c>
      <c r="H9" s="467" t="e">
        <f>IF(DAY(EOMONTH('調書1-1'!$J$5,-1))&lt;H$8,"-",DATE(YEAR('調書1-1'!$J$5),MONTH('調書1-1'!$J$5)-1,H$8))</f>
        <v>#NUM!</v>
      </c>
      <c r="I9" s="467" t="e">
        <f>IF(DAY(EOMONTH('調書1-1'!$J$5,-1))&lt;I$8,"-",DATE(YEAR('調書1-1'!$J$5),MONTH('調書1-1'!$J$5)-1,I$8))</f>
        <v>#NUM!</v>
      </c>
      <c r="J9" s="467" t="e">
        <f>IF(DAY(EOMONTH('調書1-1'!$J$5,-1))&lt;J$8,"-",DATE(YEAR('調書1-1'!$J$5),MONTH('調書1-1'!$J$5)-1,J$8))</f>
        <v>#NUM!</v>
      </c>
      <c r="K9" s="467" t="e">
        <f>IF(DAY(EOMONTH('調書1-1'!$J$5,-1))&lt;K$8,"-",DATE(YEAR('調書1-1'!$J$5),MONTH('調書1-1'!$J$5)-1,K$8))</f>
        <v>#NUM!</v>
      </c>
      <c r="L9" s="466" t="e">
        <f>IF(DAY(EOMONTH('調書1-1'!$J$5,-1))&lt;L$8,"-",DATE(YEAR('調書1-1'!$J$5),MONTH('調書1-1'!$J$5)-1,L$8))</f>
        <v>#NUM!</v>
      </c>
      <c r="M9" s="467" t="e">
        <f>IF(DAY(EOMONTH('調書1-1'!$J$5,-1))&lt;M$8,"-",DATE(YEAR('調書1-1'!$J$5),MONTH('調書1-1'!$J$5)-1,M$8))</f>
        <v>#NUM!</v>
      </c>
      <c r="N9" s="468" t="e">
        <f>IF(DAY(EOMONTH('調書1-1'!$J$5,-1))&lt;N$8,"-",DATE(YEAR('調書1-1'!$J$5),MONTH('調書1-1'!$J$5)-1,N$8))</f>
        <v>#NUM!</v>
      </c>
      <c r="O9" s="467" t="e">
        <f>IF(DAY(EOMONTH('調書1-1'!$J$5,-1))&lt;O$8,"-",DATE(YEAR('調書1-1'!$J$5),MONTH('調書1-1'!$J$5)-1,O$8))</f>
        <v>#NUM!</v>
      </c>
      <c r="P9" s="467" t="e">
        <f>IF(DAY(EOMONTH('調書1-1'!$J$5,-1))&lt;P$8,"-",DATE(YEAR('調書1-1'!$J$5),MONTH('調書1-1'!$J$5)-1,P$8))</f>
        <v>#NUM!</v>
      </c>
      <c r="Q9" s="467" t="e">
        <f>IF(DAY(EOMONTH('調書1-1'!$J$5,-1))&lt;Q$8,"-",DATE(YEAR('調書1-1'!$J$5),MONTH('調書1-1'!$J$5)-1,Q$8))</f>
        <v>#NUM!</v>
      </c>
      <c r="R9" s="467" t="e">
        <f>IF(DAY(EOMONTH('調書1-1'!$J$5,-1))&lt;R$8,"-",DATE(YEAR('調書1-1'!$J$5),MONTH('調書1-1'!$J$5)-1,R$8))</f>
        <v>#NUM!</v>
      </c>
      <c r="S9" s="466" t="e">
        <f>IF(DAY(EOMONTH('調書1-1'!$J$5,-1))&lt;S$8,"-",DATE(YEAR('調書1-1'!$J$5),MONTH('調書1-1'!$J$5)-1,S$8))</f>
        <v>#NUM!</v>
      </c>
      <c r="T9" s="467" t="e">
        <f>IF(DAY(EOMONTH('調書1-1'!$J$5,-1))&lt;T$8,"-",DATE(YEAR('調書1-1'!$J$5),MONTH('調書1-1'!$J$5)-1,T$8))</f>
        <v>#NUM!</v>
      </c>
      <c r="U9" s="468" t="e">
        <f>IF(DAY(EOMONTH('調書1-1'!$J$5,-1))&lt;U$8,"-",DATE(YEAR('調書1-1'!$J$5),MONTH('調書1-1'!$J$5)-1,U$8))</f>
        <v>#NUM!</v>
      </c>
      <c r="V9" s="467" t="e">
        <f>IF(DAY(EOMONTH('調書1-1'!$J$5,-1))&lt;V$8,"-",DATE(YEAR('調書1-1'!$J$5),MONTH('調書1-1'!$J$5)-1,V$8))</f>
        <v>#NUM!</v>
      </c>
      <c r="W9" s="467" t="e">
        <f>IF(DAY(EOMONTH('調書1-1'!$J$5,-1))&lt;W$8,"-",DATE(YEAR('調書1-1'!$J$5),MONTH('調書1-1'!$J$5)-1,W$8))</f>
        <v>#NUM!</v>
      </c>
      <c r="X9" s="467" t="e">
        <f>IF(DAY(EOMONTH('調書1-1'!$J$5,-1))&lt;X$8,"-",DATE(YEAR('調書1-1'!$J$5),MONTH('調書1-1'!$J$5)-1,X$8))</f>
        <v>#NUM!</v>
      </c>
      <c r="Y9" s="467" t="e">
        <f>IF(DAY(EOMONTH('調書1-1'!$J$5,-1))&lt;Y$8,"-",DATE(YEAR('調書1-1'!$J$5),MONTH('調書1-1'!$J$5)-1,Y$8))</f>
        <v>#NUM!</v>
      </c>
      <c r="Z9" s="466" t="e">
        <f>IF(DAY(EOMONTH('調書1-1'!$J$5,-1))&lt;Z$8,"-",DATE(YEAR('調書1-1'!$J$5),MONTH('調書1-1'!$J$5)-1,Z$8))</f>
        <v>#NUM!</v>
      </c>
      <c r="AA9" s="467" t="e">
        <f>IF(DAY(EOMONTH('調書1-1'!$J$5,-1))&lt;AA$8,"-",DATE(YEAR('調書1-1'!$J$5),MONTH('調書1-1'!$J$5)-1,AA$8))</f>
        <v>#NUM!</v>
      </c>
      <c r="AB9" s="468" t="e">
        <f>IF(DAY(EOMONTH('調書1-1'!$J$5,-1))&lt;AB$8,"-",DATE(YEAR('調書1-1'!$J$5),MONTH('調書1-1'!$J$5)-1,AB$8))</f>
        <v>#NUM!</v>
      </c>
      <c r="AC9" s="467" t="e">
        <f>IF(DAY(EOMONTH('調書1-1'!$J$5,-1))&lt;AC$8,"-",DATE(YEAR('調書1-1'!$J$5),MONTH('調書1-1'!$J$5)-1,AC$8))</f>
        <v>#NUM!</v>
      </c>
      <c r="AD9" s="467" t="e">
        <f>IF(DAY(EOMONTH('調書1-1'!$J$5,-1))&lt;AD$8,"-",DATE(YEAR('調書1-1'!$J$5),MONTH('調書1-1'!$J$5)-1,AD$8))</f>
        <v>#NUM!</v>
      </c>
      <c r="AE9" s="467" t="e">
        <f>IF(DAY(EOMONTH('調書1-1'!$J$5,-1))&lt;AE$8,"-",DATE(YEAR('調書1-1'!$J$5),MONTH('調書1-1'!$J$5)-1,AE$8))</f>
        <v>#NUM!</v>
      </c>
      <c r="AF9" s="467" t="e">
        <f>IF(DAY(EOMONTH('調書1-1'!$J$5,-1))&lt;AF$8,"-",DATE(YEAR('調書1-1'!$J$5),MONTH('調書1-1'!$J$5)-1,AF$8))</f>
        <v>#NUM!</v>
      </c>
      <c r="AG9" s="469" t="e">
        <f>IF(DAY(EOMONTH('調書1-1'!$J$5,-1))&lt;AG$8,"-",DATE(YEAR('調書1-1'!$J$5),MONTH('調書1-1'!$J$5)-1,AG$8))</f>
        <v>#NUM!</v>
      </c>
      <c r="AH9" s="470" t="e">
        <f>IF(DAY(EOMONTH('調書1-1'!$J$5,-1))&lt;AH$8,"-",DATE(YEAR('調書1-1'!$J$5),MONTH('調書1-1'!$J$5)-1,AH$8))</f>
        <v>#NUM!</v>
      </c>
      <c r="AI9" s="471" t="e">
        <f>IF(DAY(EOMONTH('調書1-1'!$J$5,-1))&lt;AI$8,"-",DATE(YEAR('調書1-1'!$J$5),MONTH('調書1-1'!$J$5)-1,AI$8))</f>
        <v>#NUM!</v>
      </c>
      <c r="AJ9" s="716"/>
      <c r="AK9" s="711"/>
      <c r="AL9" s="711"/>
      <c r="AM9" s="711"/>
      <c r="AN9" s="711"/>
      <c r="AO9" s="711"/>
      <c r="AP9" s="711"/>
      <c r="AQ9" s="711"/>
      <c r="AR9" s="711"/>
      <c r="AS9" s="739"/>
      <c r="AU9" s="66"/>
    </row>
    <row r="10" spans="1:59" s="8" customFormat="1" ht="17.25" customHeight="1">
      <c r="A10" s="673"/>
      <c r="B10" s="32"/>
      <c r="C10" s="31"/>
      <c r="D10" s="31"/>
      <c r="E10" s="32"/>
      <c r="F10" s="37"/>
      <c r="G10" s="37"/>
      <c r="H10" s="65"/>
      <c r="I10" s="37"/>
      <c r="J10" s="31"/>
      <c r="K10" s="64"/>
      <c r="L10" s="32"/>
      <c r="M10" s="37"/>
      <c r="N10" s="37"/>
      <c r="O10" s="65"/>
      <c r="P10" s="37"/>
      <c r="Q10" s="31"/>
      <c r="R10" s="64"/>
      <c r="S10" s="32"/>
      <c r="T10" s="37"/>
      <c r="U10" s="37"/>
      <c r="V10" s="65"/>
      <c r="W10" s="37"/>
      <c r="X10" s="31"/>
      <c r="Y10" s="64"/>
      <c r="Z10" s="32"/>
      <c r="AA10" s="37"/>
      <c r="AB10" s="37"/>
      <c r="AC10" s="65"/>
      <c r="AD10" s="37"/>
      <c r="AE10" s="31"/>
      <c r="AF10" s="63"/>
      <c r="AG10" s="62"/>
      <c r="AH10" s="154"/>
      <c r="AI10" s="61"/>
      <c r="AJ10" s="689">
        <f t="shared" ref="AJ10:AJ19" si="0">SUM(E10:AF10)</f>
        <v>0</v>
      </c>
      <c r="AK10" s="689"/>
      <c r="AL10" s="690"/>
      <c r="AM10" s="688">
        <f t="shared" ref="AM10:AM19" si="1">ROUNDDOWN(AJ10/4,1)</f>
        <v>0</v>
      </c>
      <c r="AN10" s="689"/>
      <c r="AO10" s="690"/>
      <c r="AP10" s="688">
        <f>IFERROR(IF(AJ10/4/$AD$21&gt;1,1,ROUNDDOWN(AJ10/4/$AD$21,1)),0)</f>
        <v>0</v>
      </c>
      <c r="AQ10" s="689"/>
      <c r="AR10" s="690"/>
      <c r="AS10" s="24"/>
      <c r="AU10" s="14"/>
    </row>
    <row r="11" spans="1:59" s="8" customFormat="1" ht="17.25" customHeight="1">
      <c r="A11" s="673"/>
      <c r="B11" s="32"/>
      <c r="C11" s="31"/>
      <c r="D11" s="31"/>
      <c r="E11" s="32"/>
      <c r="F11" s="37"/>
      <c r="G11" s="37"/>
      <c r="H11" s="37"/>
      <c r="I11" s="37"/>
      <c r="J11" s="31"/>
      <c r="K11" s="64"/>
      <c r="L11" s="32"/>
      <c r="M11" s="37"/>
      <c r="N11" s="37"/>
      <c r="O11" s="37"/>
      <c r="P11" s="37"/>
      <c r="Q11" s="31"/>
      <c r="R11" s="64"/>
      <c r="S11" s="32"/>
      <c r="T11" s="37"/>
      <c r="U11" s="37"/>
      <c r="V11" s="37"/>
      <c r="W11" s="37"/>
      <c r="X11" s="31"/>
      <c r="Y11" s="64"/>
      <c r="Z11" s="32"/>
      <c r="AA11" s="37"/>
      <c r="AB11" s="37"/>
      <c r="AC11" s="37"/>
      <c r="AD11" s="37"/>
      <c r="AE11" s="31"/>
      <c r="AF11" s="63"/>
      <c r="AG11" s="62"/>
      <c r="AH11" s="154"/>
      <c r="AI11" s="61"/>
      <c r="AJ11" s="689">
        <f t="shared" si="0"/>
        <v>0</v>
      </c>
      <c r="AK11" s="689"/>
      <c r="AL11" s="690"/>
      <c r="AM11" s="688">
        <f t="shared" si="1"/>
        <v>0</v>
      </c>
      <c r="AN11" s="689"/>
      <c r="AO11" s="690"/>
      <c r="AP11" s="688">
        <f t="shared" ref="AP11:AP19" si="2">IFERROR(IF(AJ11/4/$AD$21&gt;1,1,ROUNDDOWN(AJ11/4/$AD$21,1)),0)</f>
        <v>0</v>
      </c>
      <c r="AQ11" s="689"/>
      <c r="AR11" s="690"/>
      <c r="AS11" s="24"/>
      <c r="AU11" s="14"/>
    </row>
    <row r="12" spans="1:59" s="8" customFormat="1" ht="17.25" customHeight="1">
      <c r="A12" s="673"/>
      <c r="B12" s="32"/>
      <c r="C12" s="31"/>
      <c r="D12" s="31"/>
      <c r="E12" s="32"/>
      <c r="F12" s="37"/>
      <c r="G12" s="37"/>
      <c r="H12" s="37"/>
      <c r="I12" s="37"/>
      <c r="J12" s="31"/>
      <c r="K12" s="64"/>
      <c r="L12" s="32"/>
      <c r="M12" s="37"/>
      <c r="N12" s="37"/>
      <c r="O12" s="37"/>
      <c r="P12" s="37"/>
      <c r="Q12" s="31"/>
      <c r="R12" s="64"/>
      <c r="S12" s="32"/>
      <c r="T12" s="37"/>
      <c r="U12" s="37"/>
      <c r="V12" s="37"/>
      <c r="W12" s="37"/>
      <c r="X12" s="31"/>
      <c r="Y12" s="64"/>
      <c r="Z12" s="32"/>
      <c r="AA12" s="37"/>
      <c r="AB12" s="37"/>
      <c r="AC12" s="37"/>
      <c r="AD12" s="37"/>
      <c r="AE12" s="31"/>
      <c r="AF12" s="63"/>
      <c r="AG12" s="62"/>
      <c r="AH12" s="154"/>
      <c r="AI12" s="61"/>
      <c r="AJ12" s="689">
        <f t="shared" si="0"/>
        <v>0</v>
      </c>
      <c r="AK12" s="689"/>
      <c r="AL12" s="690"/>
      <c r="AM12" s="688">
        <f t="shared" si="1"/>
        <v>0</v>
      </c>
      <c r="AN12" s="689"/>
      <c r="AO12" s="690"/>
      <c r="AP12" s="688">
        <f t="shared" si="2"/>
        <v>0</v>
      </c>
      <c r="AQ12" s="689"/>
      <c r="AR12" s="690"/>
      <c r="AS12" s="24"/>
      <c r="AU12" s="14"/>
    </row>
    <row r="13" spans="1:59" s="8" customFormat="1" ht="17.25" customHeight="1">
      <c r="A13" s="673"/>
      <c r="B13" s="32"/>
      <c r="C13" s="31"/>
      <c r="D13" s="31"/>
      <c r="E13" s="32"/>
      <c r="F13" s="37"/>
      <c r="G13" s="37"/>
      <c r="H13" s="37"/>
      <c r="I13" s="37"/>
      <c r="J13" s="31"/>
      <c r="K13" s="64"/>
      <c r="L13" s="32"/>
      <c r="M13" s="37"/>
      <c r="N13" s="37"/>
      <c r="O13" s="37"/>
      <c r="P13" s="37"/>
      <c r="Q13" s="31"/>
      <c r="R13" s="64"/>
      <c r="S13" s="32"/>
      <c r="T13" s="37"/>
      <c r="U13" s="37"/>
      <c r="V13" s="37"/>
      <c r="W13" s="37"/>
      <c r="X13" s="31"/>
      <c r="Y13" s="64"/>
      <c r="Z13" s="32"/>
      <c r="AA13" s="37"/>
      <c r="AB13" s="37"/>
      <c r="AC13" s="37"/>
      <c r="AD13" s="37"/>
      <c r="AE13" s="31"/>
      <c r="AF13" s="63"/>
      <c r="AG13" s="62"/>
      <c r="AH13" s="154"/>
      <c r="AI13" s="61"/>
      <c r="AJ13" s="689">
        <f t="shared" si="0"/>
        <v>0</v>
      </c>
      <c r="AK13" s="689"/>
      <c r="AL13" s="690"/>
      <c r="AM13" s="688">
        <f t="shared" si="1"/>
        <v>0</v>
      </c>
      <c r="AN13" s="689"/>
      <c r="AO13" s="690"/>
      <c r="AP13" s="688">
        <f t="shared" si="2"/>
        <v>0</v>
      </c>
      <c r="AQ13" s="689"/>
      <c r="AR13" s="690"/>
      <c r="AS13" s="24"/>
      <c r="AU13" s="14"/>
    </row>
    <row r="14" spans="1:59" s="8" customFormat="1" ht="17.25" customHeight="1">
      <c r="A14" s="673"/>
      <c r="B14" s="32"/>
      <c r="C14" s="31"/>
      <c r="D14" s="31"/>
      <c r="E14" s="32"/>
      <c r="F14" s="37"/>
      <c r="G14" s="37"/>
      <c r="H14" s="65"/>
      <c r="I14" s="37"/>
      <c r="J14" s="31"/>
      <c r="K14" s="64"/>
      <c r="L14" s="32"/>
      <c r="M14" s="37"/>
      <c r="N14" s="37"/>
      <c r="O14" s="65"/>
      <c r="P14" s="37"/>
      <c r="Q14" s="31"/>
      <c r="R14" s="64"/>
      <c r="S14" s="32"/>
      <c r="T14" s="37"/>
      <c r="U14" s="37"/>
      <c r="V14" s="65"/>
      <c r="W14" s="37"/>
      <c r="X14" s="31"/>
      <c r="Y14" s="64"/>
      <c r="Z14" s="32"/>
      <c r="AA14" s="37"/>
      <c r="AB14" s="37"/>
      <c r="AC14" s="65"/>
      <c r="AD14" s="37"/>
      <c r="AE14" s="31"/>
      <c r="AF14" s="63"/>
      <c r="AG14" s="62"/>
      <c r="AH14" s="154"/>
      <c r="AI14" s="61"/>
      <c r="AJ14" s="689">
        <f t="shared" si="0"/>
        <v>0</v>
      </c>
      <c r="AK14" s="689"/>
      <c r="AL14" s="690"/>
      <c r="AM14" s="688">
        <f t="shared" si="1"/>
        <v>0</v>
      </c>
      <c r="AN14" s="689"/>
      <c r="AO14" s="690"/>
      <c r="AP14" s="688">
        <f t="shared" si="2"/>
        <v>0</v>
      </c>
      <c r="AQ14" s="689"/>
      <c r="AR14" s="690"/>
      <c r="AS14" s="24"/>
      <c r="AU14" s="14"/>
    </row>
    <row r="15" spans="1:59" s="8" customFormat="1" ht="17.25" customHeight="1">
      <c r="A15" s="673"/>
      <c r="B15" s="32"/>
      <c r="C15" s="31"/>
      <c r="D15" s="31"/>
      <c r="E15" s="32"/>
      <c r="F15" s="37"/>
      <c r="G15" s="37"/>
      <c r="H15" s="65"/>
      <c r="I15" s="37"/>
      <c r="J15" s="31"/>
      <c r="K15" s="64"/>
      <c r="L15" s="32"/>
      <c r="M15" s="37"/>
      <c r="N15" s="37"/>
      <c r="O15" s="65"/>
      <c r="P15" s="37"/>
      <c r="Q15" s="31"/>
      <c r="R15" s="64"/>
      <c r="S15" s="32"/>
      <c r="T15" s="37"/>
      <c r="U15" s="37"/>
      <c r="V15" s="65"/>
      <c r="W15" s="37"/>
      <c r="X15" s="31"/>
      <c r="Y15" s="64"/>
      <c r="Z15" s="32"/>
      <c r="AA15" s="37"/>
      <c r="AB15" s="37"/>
      <c r="AC15" s="65"/>
      <c r="AD15" s="37"/>
      <c r="AE15" s="31"/>
      <c r="AF15" s="63"/>
      <c r="AG15" s="62"/>
      <c r="AH15" s="154"/>
      <c r="AI15" s="61"/>
      <c r="AJ15" s="689">
        <f t="shared" si="0"/>
        <v>0</v>
      </c>
      <c r="AK15" s="689"/>
      <c r="AL15" s="690"/>
      <c r="AM15" s="688">
        <f t="shared" si="1"/>
        <v>0</v>
      </c>
      <c r="AN15" s="689"/>
      <c r="AO15" s="690"/>
      <c r="AP15" s="688">
        <f t="shared" si="2"/>
        <v>0</v>
      </c>
      <c r="AQ15" s="689"/>
      <c r="AR15" s="690"/>
      <c r="AS15" s="24"/>
      <c r="AU15" s="14"/>
    </row>
    <row r="16" spans="1:59" s="8" customFormat="1" ht="17.25" customHeight="1">
      <c r="A16" s="673"/>
      <c r="B16" s="32"/>
      <c r="C16" s="31"/>
      <c r="D16" s="31"/>
      <c r="E16" s="32"/>
      <c r="F16" s="37"/>
      <c r="G16" s="37"/>
      <c r="H16" s="65"/>
      <c r="I16" s="37"/>
      <c r="J16" s="31"/>
      <c r="K16" s="64"/>
      <c r="L16" s="32"/>
      <c r="M16" s="37"/>
      <c r="N16" s="37"/>
      <c r="O16" s="65"/>
      <c r="P16" s="37"/>
      <c r="Q16" s="31"/>
      <c r="R16" s="64"/>
      <c r="S16" s="32"/>
      <c r="T16" s="37"/>
      <c r="U16" s="37"/>
      <c r="V16" s="65"/>
      <c r="W16" s="37"/>
      <c r="X16" s="31"/>
      <c r="Y16" s="64"/>
      <c r="Z16" s="32"/>
      <c r="AA16" s="37"/>
      <c r="AB16" s="37"/>
      <c r="AC16" s="65"/>
      <c r="AD16" s="37"/>
      <c r="AE16" s="31"/>
      <c r="AF16" s="63"/>
      <c r="AG16" s="62"/>
      <c r="AH16" s="154"/>
      <c r="AI16" s="61"/>
      <c r="AJ16" s="689">
        <f t="shared" si="0"/>
        <v>0</v>
      </c>
      <c r="AK16" s="689"/>
      <c r="AL16" s="690"/>
      <c r="AM16" s="688">
        <f t="shared" si="1"/>
        <v>0</v>
      </c>
      <c r="AN16" s="689"/>
      <c r="AO16" s="690"/>
      <c r="AP16" s="688">
        <f t="shared" si="2"/>
        <v>0</v>
      </c>
      <c r="AQ16" s="689"/>
      <c r="AR16" s="690"/>
      <c r="AS16" s="24"/>
      <c r="AU16" s="14"/>
    </row>
    <row r="17" spans="1:60" s="8" customFormat="1" ht="17.25" customHeight="1">
      <c r="A17" s="673"/>
      <c r="B17" s="32"/>
      <c r="C17" s="31"/>
      <c r="D17" s="31"/>
      <c r="E17" s="32"/>
      <c r="F17" s="37"/>
      <c r="G17" s="37"/>
      <c r="H17" s="65"/>
      <c r="I17" s="37"/>
      <c r="J17" s="31"/>
      <c r="K17" s="64"/>
      <c r="L17" s="32"/>
      <c r="M17" s="37"/>
      <c r="N17" s="37"/>
      <c r="O17" s="65"/>
      <c r="P17" s="37"/>
      <c r="Q17" s="31"/>
      <c r="R17" s="64"/>
      <c r="S17" s="32"/>
      <c r="T17" s="37"/>
      <c r="U17" s="37"/>
      <c r="V17" s="65"/>
      <c r="W17" s="37"/>
      <c r="X17" s="31"/>
      <c r="Y17" s="64"/>
      <c r="Z17" s="32"/>
      <c r="AA17" s="37"/>
      <c r="AB17" s="37"/>
      <c r="AC17" s="65"/>
      <c r="AD17" s="37"/>
      <c r="AE17" s="31"/>
      <c r="AF17" s="63"/>
      <c r="AG17" s="62"/>
      <c r="AH17" s="154"/>
      <c r="AI17" s="61"/>
      <c r="AJ17" s="689">
        <f t="shared" si="0"/>
        <v>0</v>
      </c>
      <c r="AK17" s="689"/>
      <c r="AL17" s="690"/>
      <c r="AM17" s="688">
        <f t="shared" si="1"/>
        <v>0</v>
      </c>
      <c r="AN17" s="689"/>
      <c r="AO17" s="690"/>
      <c r="AP17" s="688">
        <f t="shared" si="2"/>
        <v>0</v>
      </c>
      <c r="AQ17" s="689"/>
      <c r="AR17" s="690"/>
      <c r="AS17" s="24"/>
      <c r="AU17" s="14"/>
    </row>
    <row r="18" spans="1:60" s="8" customFormat="1" ht="17.25" customHeight="1">
      <c r="A18" s="673"/>
      <c r="B18" s="32"/>
      <c r="C18" s="31"/>
      <c r="D18" s="31"/>
      <c r="E18" s="32"/>
      <c r="F18" s="37"/>
      <c r="G18" s="37"/>
      <c r="H18" s="37"/>
      <c r="I18" s="37"/>
      <c r="J18" s="31"/>
      <c r="K18" s="64"/>
      <c r="L18" s="32"/>
      <c r="M18" s="37"/>
      <c r="N18" s="37"/>
      <c r="O18" s="37"/>
      <c r="P18" s="37"/>
      <c r="Q18" s="31"/>
      <c r="R18" s="64"/>
      <c r="S18" s="32"/>
      <c r="T18" s="37"/>
      <c r="U18" s="37"/>
      <c r="V18" s="37"/>
      <c r="W18" s="37"/>
      <c r="X18" s="31"/>
      <c r="Y18" s="64"/>
      <c r="Z18" s="32"/>
      <c r="AA18" s="37"/>
      <c r="AB18" s="37"/>
      <c r="AC18" s="37"/>
      <c r="AD18" s="37"/>
      <c r="AE18" s="31"/>
      <c r="AF18" s="63"/>
      <c r="AG18" s="62"/>
      <c r="AH18" s="154"/>
      <c r="AI18" s="61"/>
      <c r="AJ18" s="689">
        <f t="shared" si="0"/>
        <v>0</v>
      </c>
      <c r="AK18" s="689"/>
      <c r="AL18" s="690"/>
      <c r="AM18" s="688">
        <f t="shared" si="1"/>
        <v>0</v>
      </c>
      <c r="AN18" s="689"/>
      <c r="AO18" s="690"/>
      <c r="AP18" s="688">
        <f t="shared" si="2"/>
        <v>0</v>
      </c>
      <c r="AQ18" s="689"/>
      <c r="AR18" s="690"/>
      <c r="AS18" s="24"/>
      <c r="AU18" s="14"/>
    </row>
    <row r="19" spans="1:60" s="8" customFormat="1" ht="17.25" customHeight="1" thickBot="1">
      <c r="A19" s="673"/>
      <c r="B19" s="32"/>
      <c r="C19" s="31"/>
      <c r="D19" s="31"/>
      <c r="E19" s="32"/>
      <c r="F19" s="31"/>
      <c r="G19" s="37"/>
      <c r="H19" s="37"/>
      <c r="I19" s="37"/>
      <c r="J19" s="31"/>
      <c r="K19" s="64"/>
      <c r="L19" s="32"/>
      <c r="M19" s="37"/>
      <c r="N19" s="37"/>
      <c r="O19" s="37"/>
      <c r="P19" s="37"/>
      <c r="Q19" s="31"/>
      <c r="R19" s="64"/>
      <c r="S19" s="32"/>
      <c r="T19" s="37"/>
      <c r="U19" s="37"/>
      <c r="V19" s="37"/>
      <c r="W19" s="37"/>
      <c r="X19" s="31"/>
      <c r="Y19" s="64"/>
      <c r="Z19" s="32"/>
      <c r="AA19" s="37"/>
      <c r="AB19" s="37"/>
      <c r="AC19" s="37"/>
      <c r="AD19" s="37"/>
      <c r="AE19" s="31"/>
      <c r="AF19" s="63"/>
      <c r="AG19" s="62"/>
      <c r="AH19" s="154"/>
      <c r="AI19" s="61"/>
      <c r="AJ19" s="689">
        <f t="shared" si="0"/>
        <v>0</v>
      </c>
      <c r="AK19" s="689"/>
      <c r="AL19" s="690"/>
      <c r="AM19" s="688">
        <f t="shared" si="1"/>
        <v>0</v>
      </c>
      <c r="AN19" s="689"/>
      <c r="AO19" s="690"/>
      <c r="AP19" s="717">
        <f t="shared" si="2"/>
        <v>0</v>
      </c>
      <c r="AQ19" s="718"/>
      <c r="AR19" s="719"/>
      <c r="AS19" s="15"/>
      <c r="AU19" s="14"/>
    </row>
    <row r="20" spans="1:60" s="8" customFormat="1" ht="17.25" customHeight="1" thickBot="1">
      <c r="A20" s="673"/>
      <c r="B20" s="677" t="s">
        <v>11</v>
      </c>
      <c r="C20" s="678"/>
      <c r="D20" s="678"/>
      <c r="E20" s="60" t="str">
        <f t="shared" ref="E20:AF20" si="3">IF(SUM(E10:E19)=0,"",SUM(E10:E19))</f>
        <v/>
      </c>
      <c r="F20" s="57" t="str">
        <f t="shared" si="3"/>
        <v/>
      </c>
      <c r="G20" s="57" t="str">
        <f t="shared" si="3"/>
        <v/>
      </c>
      <c r="H20" s="57" t="str">
        <f t="shared" si="3"/>
        <v/>
      </c>
      <c r="I20" s="57" t="str">
        <f t="shared" si="3"/>
        <v/>
      </c>
      <c r="J20" s="57" t="str">
        <f t="shared" si="3"/>
        <v/>
      </c>
      <c r="K20" s="59" t="str">
        <f t="shared" si="3"/>
        <v/>
      </c>
      <c r="L20" s="58" t="str">
        <f t="shared" si="3"/>
        <v/>
      </c>
      <c r="M20" s="57" t="str">
        <f t="shared" si="3"/>
        <v/>
      </c>
      <c r="N20" s="57" t="str">
        <f t="shared" si="3"/>
        <v/>
      </c>
      <c r="O20" s="57" t="str">
        <f t="shared" si="3"/>
        <v/>
      </c>
      <c r="P20" s="57" t="str">
        <f t="shared" si="3"/>
        <v/>
      </c>
      <c r="Q20" s="57" t="str">
        <f t="shared" si="3"/>
        <v/>
      </c>
      <c r="R20" s="59" t="str">
        <f t="shared" si="3"/>
        <v/>
      </c>
      <c r="S20" s="58" t="str">
        <f t="shared" si="3"/>
        <v/>
      </c>
      <c r="T20" s="57" t="str">
        <f t="shared" si="3"/>
        <v/>
      </c>
      <c r="U20" s="57" t="str">
        <f t="shared" si="3"/>
        <v/>
      </c>
      <c r="V20" s="57" t="str">
        <f t="shared" si="3"/>
        <v/>
      </c>
      <c r="W20" s="57" t="str">
        <f t="shared" si="3"/>
        <v/>
      </c>
      <c r="X20" s="57" t="str">
        <f t="shared" si="3"/>
        <v/>
      </c>
      <c r="Y20" s="59" t="str">
        <f t="shared" si="3"/>
        <v/>
      </c>
      <c r="Z20" s="58" t="str">
        <f t="shared" si="3"/>
        <v/>
      </c>
      <c r="AA20" s="57" t="str">
        <f t="shared" si="3"/>
        <v/>
      </c>
      <c r="AB20" s="57" t="str">
        <f t="shared" si="3"/>
        <v/>
      </c>
      <c r="AC20" s="57" t="str">
        <f t="shared" si="3"/>
        <v/>
      </c>
      <c r="AD20" s="42" t="str">
        <f t="shared" si="3"/>
        <v/>
      </c>
      <c r="AE20" s="42" t="str">
        <f t="shared" si="3"/>
        <v/>
      </c>
      <c r="AF20" s="56" t="str">
        <f t="shared" si="3"/>
        <v/>
      </c>
      <c r="AG20" s="55"/>
      <c r="AH20" s="155"/>
      <c r="AI20" s="54"/>
      <c r="AJ20" s="680">
        <f>SUM(AJ10:AL19)</f>
        <v>0</v>
      </c>
      <c r="AK20" s="680"/>
      <c r="AL20" s="681"/>
      <c r="AM20" s="679">
        <f>SUM(AM10:AO19)</f>
        <v>0</v>
      </c>
      <c r="AN20" s="680"/>
      <c r="AO20" s="681"/>
      <c r="AP20" s="679">
        <f>SUM(AP10:AR19)</f>
        <v>0</v>
      </c>
      <c r="AQ20" s="680"/>
      <c r="AR20" s="681"/>
      <c r="AS20" s="48"/>
      <c r="AU20" s="44"/>
    </row>
    <row r="21" spans="1:60" s="8" customFormat="1" ht="17.25" customHeight="1" thickBot="1">
      <c r="A21" s="673"/>
      <c r="B21" s="700" t="s">
        <v>255</v>
      </c>
      <c r="C21" s="701"/>
      <c r="D21" s="701"/>
      <c r="E21" s="701"/>
      <c r="F21" s="701"/>
      <c r="G21" s="701"/>
      <c r="H21" s="701"/>
      <c r="I21" s="701"/>
      <c r="J21" s="701"/>
      <c r="K21" s="701"/>
      <c r="L21" s="701"/>
      <c r="M21" s="701"/>
      <c r="N21" s="701"/>
      <c r="O21" s="701"/>
      <c r="P21" s="701"/>
      <c r="Q21" s="701"/>
      <c r="R21" s="701"/>
      <c r="S21" s="701"/>
      <c r="T21" s="701"/>
      <c r="U21" s="701"/>
      <c r="V21" s="701"/>
      <c r="W21" s="701"/>
      <c r="X21" s="701"/>
      <c r="Y21" s="701"/>
      <c r="Z21" s="701"/>
      <c r="AA21" s="701"/>
      <c r="AB21" s="701"/>
      <c r="AC21" s="701"/>
      <c r="AD21" s="704"/>
      <c r="AE21" s="705"/>
      <c r="AF21" s="705"/>
      <c r="AG21" s="705"/>
      <c r="AH21" s="705"/>
      <c r="AI21" s="706"/>
      <c r="AJ21" s="720" t="s">
        <v>258</v>
      </c>
      <c r="AK21" s="721"/>
      <c r="AL21" s="721"/>
      <c r="AM21" s="721"/>
      <c r="AN21" s="721"/>
      <c r="AO21" s="721"/>
      <c r="AP21" s="721"/>
      <c r="AQ21" s="721"/>
      <c r="AR21" s="722"/>
      <c r="AS21" s="48"/>
      <c r="AU21" s="44"/>
    </row>
    <row r="22" spans="1:60" s="8" customFormat="1" ht="17.25" customHeight="1" thickBot="1">
      <c r="A22" s="674"/>
      <c r="B22" s="702" t="s">
        <v>9</v>
      </c>
      <c r="C22" s="703"/>
      <c r="D22" s="703"/>
      <c r="E22" s="53"/>
      <c r="F22" s="52"/>
      <c r="G22" s="52"/>
      <c r="H22" s="52"/>
      <c r="I22" s="52"/>
      <c r="J22" s="52"/>
      <c r="K22" s="51"/>
      <c r="L22" s="53"/>
      <c r="M22" s="52"/>
      <c r="N22" s="52"/>
      <c r="O22" s="52"/>
      <c r="P22" s="52"/>
      <c r="Q22" s="52"/>
      <c r="R22" s="51"/>
      <c r="S22" s="53"/>
      <c r="T22" s="52"/>
      <c r="U22" s="52"/>
      <c r="V22" s="52"/>
      <c r="W22" s="52"/>
      <c r="X22" s="52"/>
      <c r="Y22" s="51"/>
      <c r="Z22" s="53"/>
      <c r="AA22" s="52"/>
      <c r="AB22" s="52"/>
      <c r="AC22" s="52"/>
      <c r="AD22" s="52"/>
      <c r="AE22" s="52"/>
      <c r="AF22" s="51"/>
      <c r="AG22" s="50"/>
      <c r="AH22" s="156"/>
      <c r="AI22" s="49"/>
      <c r="AJ22" s="723"/>
      <c r="AK22" s="723"/>
      <c r="AL22" s="724"/>
      <c r="AM22" s="725"/>
      <c r="AN22" s="723"/>
      <c r="AO22" s="724"/>
      <c r="AP22" s="725"/>
      <c r="AQ22" s="723"/>
      <c r="AR22" s="724"/>
      <c r="AS22" s="48"/>
      <c r="AU22" s="44"/>
    </row>
    <row r="23" spans="1:60" s="8" customFormat="1" ht="17.25" customHeight="1" thickBot="1">
      <c r="B23" s="12"/>
      <c r="C23" s="12"/>
      <c r="D23" s="12"/>
      <c r="E23" s="11"/>
      <c r="F23" s="11"/>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75"/>
      <c r="AK23" s="10"/>
      <c r="AL23" s="10"/>
      <c r="AM23" s="10"/>
      <c r="AN23" s="10"/>
      <c r="AO23" s="10"/>
      <c r="AP23" s="10"/>
      <c r="AQ23" s="10"/>
      <c r="AR23" s="10"/>
      <c r="AS23" s="45"/>
      <c r="AU23" s="44"/>
    </row>
    <row r="24" spans="1:60" s="8" customFormat="1" ht="17.25" customHeight="1">
      <c r="A24" s="691" t="s">
        <v>8</v>
      </c>
      <c r="B24" s="43"/>
      <c r="C24" s="42"/>
      <c r="D24" s="41"/>
      <c r="E24" s="40"/>
      <c r="F24" s="39"/>
      <c r="G24" s="37"/>
      <c r="H24" s="37"/>
      <c r="I24" s="37"/>
      <c r="J24" s="37"/>
      <c r="K24" s="36"/>
      <c r="L24" s="38"/>
      <c r="M24" s="29"/>
      <c r="N24" s="37"/>
      <c r="O24" s="37"/>
      <c r="P24" s="37"/>
      <c r="Q24" s="37"/>
      <c r="R24" s="36"/>
      <c r="S24" s="38"/>
      <c r="T24" s="29"/>
      <c r="U24" s="37"/>
      <c r="V24" s="37"/>
      <c r="W24" s="37"/>
      <c r="X24" s="37"/>
      <c r="Y24" s="36"/>
      <c r="Z24" s="38"/>
      <c r="AA24" s="29"/>
      <c r="AB24" s="37"/>
      <c r="AC24" s="37"/>
      <c r="AD24" s="37"/>
      <c r="AE24" s="37"/>
      <c r="AF24" s="36"/>
      <c r="AG24" s="35"/>
      <c r="AH24" s="157"/>
      <c r="AI24" s="34"/>
      <c r="AJ24" s="729">
        <f>SUM(E24:AF24)</f>
        <v>0</v>
      </c>
      <c r="AK24" s="727"/>
      <c r="AL24" s="728"/>
      <c r="AM24" s="694">
        <f>ROUNDDOWN(AJ24/4,1)</f>
        <v>0</v>
      </c>
      <c r="AN24" s="695"/>
      <c r="AO24" s="696"/>
      <c r="AP24" s="726">
        <f t="shared" ref="AP24:AP27" si="4">IFERROR(IF(AJ24/4/$AD$21&gt;1,1,ROUNDDOWN(AJ24/4/$AD$21,1)),0)</f>
        <v>0</v>
      </c>
      <c r="AQ24" s="727"/>
      <c r="AR24" s="728"/>
      <c r="AS24" s="33"/>
      <c r="AU24" s="14"/>
    </row>
    <row r="25" spans="1:60" s="8" customFormat="1" ht="17.25" customHeight="1">
      <c r="A25" s="692"/>
      <c r="B25" s="32"/>
      <c r="C25" s="31"/>
      <c r="D25" s="28"/>
      <c r="E25" s="30"/>
      <c r="F25" s="29"/>
      <c r="G25" s="29"/>
      <c r="H25" s="29"/>
      <c r="I25" s="29"/>
      <c r="J25" s="28"/>
      <c r="K25" s="27"/>
      <c r="L25" s="30"/>
      <c r="M25" s="29"/>
      <c r="N25" s="29"/>
      <c r="O25" s="29"/>
      <c r="P25" s="29"/>
      <c r="Q25" s="28"/>
      <c r="R25" s="27"/>
      <c r="S25" s="30"/>
      <c r="T25" s="29"/>
      <c r="U25" s="29"/>
      <c r="V25" s="29"/>
      <c r="W25" s="29"/>
      <c r="X25" s="28"/>
      <c r="Y25" s="27"/>
      <c r="Z25" s="30"/>
      <c r="AA25" s="29"/>
      <c r="AB25" s="29"/>
      <c r="AC25" s="29"/>
      <c r="AD25" s="29"/>
      <c r="AE25" s="28"/>
      <c r="AF25" s="27"/>
      <c r="AG25" s="26"/>
      <c r="AH25" s="158"/>
      <c r="AI25" s="25"/>
      <c r="AJ25" s="708">
        <f>SUM(E25:AF25)</f>
        <v>0</v>
      </c>
      <c r="AK25" s="708"/>
      <c r="AL25" s="709"/>
      <c r="AM25" s="707">
        <f>ROUNDDOWN(AJ25/4,1)</f>
        <v>0</v>
      </c>
      <c r="AN25" s="708"/>
      <c r="AO25" s="709"/>
      <c r="AP25" s="707">
        <f t="shared" si="4"/>
        <v>0</v>
      </c>
      <c r="AQ25" s="708"/>
      <c r="AR25" s="709"/>
      <c r="AS25" s="24"/>
      <c r="AU25" s="14"/>
    </row>
    <row r="26" spans="1:60" s="8" customFormat="1" ht="17.25" customHeight="1">
      <c r="A26" s="692"/>
      <c r="B26" s="32"/>
      <c r="C26" s="31"/>
      <c r="D26" s="28"/>
      <c r="E26" s="30"/>
      <c r="F26" s="29"/>
      <c r="G26" s="29"/>
      <c r="H26" s="29"/>
      <c r="I26" s="29"/>
      <c r="J26" s="28"/>
      <c r="K26" s="27"/>
      <c r="L26" s="30"/>
      <c r="M26" s="29"/>
      <c r="N26" s="29"/>
      <c r="O26" s="29"/>
      <c r="P26" s="29"/>
      <c r="Q26" s="28"/>
      <c r="R26" s="27"/>
      <c r="S26" s="30"/>
      <c r="T26" s="29"/>
      <c r="U26" s="29"/>
      <c r="V26" s="29"/>
      <c r="W26" s="29"/>
      <c r="X26" s="28"/>
      <c r="Y26" s="27"/>
      <c r="Z26" s="30"/>
      <c r="AA26" s="29"/>
      <c r="AB26" s="29"/>
      <c r="AC26" s="29"/>
      <c r="AD26" s="29"/>
      <c r="AE26" s="28"/>
      <c r="AF26" s="27"/>
      <c r="AG26" s="26"/>
      <c r="AH26" s="158"/>
      <c r="AI26" s="25"/>
      <c r="AJ26" s="708">
        <f>SUM(E26:AF26)</f>
        <v>0</v>
      </c>
      <c r="AK26" s="708"/>
      <c r="AL26" s="709"/>
      <c r="AM26" s="707">
        <f>ROUNDDOWN(AJ26/4,1)</f>
        <v>0</v>
      </c>
      <c r="AN26" s="708"/>
      <c r="AO26" s="709"/>
      <c r="AP26" s="707">
        <f t="shared" si="4"/>
        <v>0</v>
      </c>
      <c r="AQ26" s="708"/>
      <c r="AR26" s="709"/>
      <c r="AS26" s="24"/>
      <c r="AU26" s="14" t="str">
        <f>IF($AD$21=0,"",IF(AP26&gt;1,"常勤換算後の人数を1.0にしてください",""))</f>
        <v/>
      </c>
    </row>
    <row r="27" spans="1:60" s="8" customFormat="1" ht="17.25" customHeight="1" thickBot="1">
      <c r="A27" s="693"/>
      <c r="B27" s="23"/>
      <c r="C27" s="19"/>
      <c r="D27" s="21"/>
      <c r="E27" s="22"/>
      <c r="F27" s="21"/>
      <c r="G27" s="19"/>
      <c r="H27" s="19"/>
      <c r="I27" s="19"/>
      <c r="J27" s="19"/>
      <c r="K27" s="18"/>
      <c r="L27" s="20"/>
      <c r="M27" s="19"/>
      <c r="N27" s="19"/>
      <c r="O27" s="19"/>
      <c r="P27" s="19"/>
      <c r="Q27" s="19"/>
      <c r="R27" s="18"/>
      <c r="S27" s="20"/>
      <c r="T27" s="19"/>
      <c r="U27" s="19"/>
      <c r="V27" s="19"/>
      <c r="W27" s="19"/>
      <c r="X27" s="19"/>
      <c r="Y27" s="18"/>
      <c r="Z27" s="20"/>
      <c r="AA27" s="19"/>
      <c r="AB27" s="19"/>
      <c r="AC27" s="19"/>
      <c r="AD27" s="19"/>
      <c r="AE27" s="19"/>
      <c r="AF27" s="18"/>
      <c r="AG27" s="17"/>
      <c r="AH27" s="159"/>
      <c r="AI27" s="16"/>
      <c r="AJ27" s="697">
        <f>SUM(E27:AF27)</f>
        <v>0</v>
      </c>
      <c r="AK27" s="697"/>
      <c r="AL27" s="698"/>
      <c r="AM27" s="699">
        <f>ROUNDDOWN(AJ27/4,1)</f>
        <v>0</v>
      </c>
      <c r="AN27" s="697"/>
      <c r="AO27" s="698"/>
      <c r="AP27" s="699">
        <f t="shared" si="4"/>
        <v>0</v>
      </c>
      <c r="AQ27" s="697"/>
      <c r="AR27" s="698"/>
      <c r="AS27" s="15"/>
      <c r="AU27" s="14" t="str">
        <f>IF($AD$21=0,"",IF(AP27&gt;1,"常勤換算後の人数を1.0にしてください",""))</f>
        <v/>
      </c>
    </row>
    <row r="28" spans="1:60" s="8" customFormat="1" ht="7.5" customHeight="1">
      <c r="A28" s="13"/>
      <c r="B28" s="12"/>
      <c r="C28" s="12"/>
      <c r="D28" s="12"/>
      <c r="E28" s="12"/>
      <c r="F28" s="12"/>
      <c r="G28" s="12"/>
      <c r="H28" s="12"/>
      <c r="I28" s="12"/>
      <c r="J28" s="12"/>
      <c r="K28" s="12"/>
      <c r="L28" s="12"/>
      <c r="M28" s="10"/>
      <c r="N28" s="10"/>
      <c r="O28" s="10"/>
      <c r="P28" s="10"/>
      <c r="Q28" s="10"/>
      <c r="R28" s="10"/>
      <c r="S28" s="10"/>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0"/>
      <c r="AZ28" s="10"/>
      <c r="BA28" s="10"/>
      <c r="BB28" s="74"/>
      <c r="BC28" s="74"/>
      <c r="BD28" s="74"/>
      <c r="BE28" s="74"/>
      <c r="BF28" s="74"/>
      <c r="BG28" s="74"/>
    </row>
    <row r="29" spans="1:60" s="4" customFormat="1" ht="27.75" customHeight="1">
      <c r="A29" s="658" t="s">
        <v>7</v>
      </c>
      <c r="B29" s="658"/>
      <c r="C29" s="658"/>
      <c r="D29" s="658"/>
      <c r="E29" s="658"/>
      <c r="F29" s="658"/>
      <c r="G29" s="658"/>
      <c r="H29" s="658"/>
      <c r="I29" s="658"/>
      <c r="J29" s="658"/>
      <c r="K29" s="658"/>
      <c r="L29" s="658"/>
      <c r="M29" s="658"/>
      <c r="N29" s="658"/>
      <c r="O29" s="658"/>
      <c r="P29" s="658"/>
      <c r="Q29" s="658"/>
      <c r="R29" s="658"/>
      <c r="S29" s="658"/>
      <c r="T29" s="658"/>
      <c r="U29" s="658"/>
      <c r="V29" s="658"/>
      <c r="W29" s="658"/>
      <c r="X29" s="658"/>
      <c r="Y29" s="658"/>
      <c r="Z29" s="658"/>
      <c r="AA29" s="658"/>
      <c r="AB29" s="658"/>
      <c r="AC29" s="658"/>
      <c r="AD29" s="658"/>
      <c r="AE29" s="658"/>
      <c r="AF29" s="658"/>
      <c r="AG29" s="658"/>
      <c r="AH29" s="658"/>
      <c r="AI29" s="658"/>
      <c r="AJ29" s="658"/>
      <c r="AK29" s="658"/>
      <c r="AL29" s="658"/>
      <c r="AM29" s="658"/>
      <c r="AN29" s="658"/>
      <c r="AO29" s="658"/>
      <c r="AP29" s="658"/>
      <c r="AQ29" s="658"/>
      <c r="AR29" s="658"/>
      <c r="AS29" s="658"/>
      <c r="AT29" s="6"/>
      <c r="AU29" s="6"/>
      <c r="AV29" s="6"/>
      <c r="AW29" s="6"/>
      <c r="AX29" s="6"/>
      <c r="AY29" s="6"/>
      <c r="AZ29" s="6"/>
      <c r="BA29" s="6"/>
      <c r="BB29" s="6"/>
      <c r="BC29" s="6"/>
      <c r="BD29" s="6"/>
      <c r="BE29" s="6"/>
      <c r="BF29" s="6"/>
      <c r="BG29" s="6"/>
      <c r="BH29" s="5"/>
    </row>
    <row r="30" spans="1:60" s="4" customFormat="1" ht="25.5" customHeight="1">
      <c r="A30" s="658" t="s">
        <v>6</v>
      </c>
      <c r="B30" s="658"/>
      <c r="C30" s="658"/>
      <c r="D30" s="658"/>
      <c r="E30" s="658"/>
      <c r="F30" s="658"/>
      <c r="G30" s="658"/>
      <c r="H30" s="658"/>
      <c r="I30" s="658"/>
      <c r="J30" s="658"/>
      <c r="K30" s="658"/>
      <c r="L30" s="658"/>
      <c r="M30" s="658"/>
      <c r="N30" s="658"/>
      <c r="O30" s="658"/>
      <c r="P30" s="658"/>
      <c r="Q30" s="658"/>
      <c r="R30" s="658"/>
      <c r="S30" s="658"/>
      <c r="T30" s="658"/>
      <c r="U30" s="658"/>
      <c r="V30" s="658"/>
      <c r="W30" s="658"/>
      <c r="X30" s="658"/>
      <c r="Y30" s="658"/>
      <c r="Z30" s="658"/>
      <c r="AA30" s="658"/>
      <c r="AB30" s="658"/>
      <c r="AC30" s="658"/>
      <c r="AD30" s="658"/>
      <c r="AE30" s="658"/>
      <c r="AF30" s="658"/>
      <c r="AG30" s="658"/>
      <c r="AH30" s="658"/>
      <c r="AI30" s="658"/>
      <c r="AJ30" s="658"/>
      <c r="AK30" s="658"/>
      <c r="AL30" s="658"/>
      <c r="AM30" s="658"/>
      <c r="AN30" s="658"/>
      <c r="AO30" s="658"/>
      <c r="AP30" s="658"/>
      <c r="AQ30" s="658"/>
      <c r="AR30" s="658"/>
      <c r="AS30" s="658"/>
      <c r="AT30" s="6"/>
      <c r="AU30" s="6"/>
      <c r="AV30" s="6"/>
      <c r="AW30" s="6"/>
      <c r="AX30" s="6"/>
      <c r="AY30" s="6"/>
      <c r="AZ30" s="6"/>
      <c r="BA30" s="6"/>
      <c r="BB30" s="6"/>
      <c r="BC30" s="6"/>
      <c r="BD30" s="6"/>
      <c r="BE30" s="6"/>
      <c r="BF30" s="6"/>
      <c r="BG30" s="6"/>
      <c r="BH30" s="5"/>
    </row>
    <row r="31" spans="1:60" s="4" customFormat="1" ht="14">
      <c r="A31" s="659" t="s">
        <v>5</v>
      </c>
      <c r="B31" s="659"/>
      <c r="C31" s="659"/>
      <c r="D31" s="659"/>
      <c r="E31" s="659"/>
      <c r="F31" s="659"/>
      <c r="G31" s="659"/>
      <c r="H31" s="659"/>
      <c r="I31" s="659"/>
      <c r="J31" s="659"/>
      <c r="K31" s="659"/>
      <c r="L31" s="659"/>
      <c r="M31" s="659"/>
      <c r="N31" s="659"/>
      <c r="O31" s="659"/>
      <c r="P31" s="659"/>
      <c r="Q31" s="659"/>
      <c r="R31" s="659"/>
      <c r="S31" s="659"/>
      <c r="T31" s="659"/>
      <c r="U31" s="659"/>
      <c r="V31" s="659"/>
      <c r="W31" s="659"/>
      <c r="X31" s="659"/>
      <c r="Y31" s="659"/>
      <c r="Z31" s="659"/>
      <c r="AA31" s="659"/>
      <c r="AB31" s="659"/>
      <c r="AC31" s="659"/>
      <c r="AD31" s="659"/>
      <c r="AE31" s="659"/>
      <c r="AF31" s="659"/>
      <c r="AG31" s="659"/>
      <c r="AH31" s="659"/>
      <c r="AI31" s="659"/>
      <c r="AJ31" s="659"/>
      <c r="AK31" s="659"/>
      <c r="AL31" s="659"/>
      <c r="AM31" s="659"/>
      <c r="AN31" s="659"/>
      <c r="AO31" s="659"/>
      <c r="AP31" s="659"/>
      <c r="AQ31" s="659"/>
      <c r="AR31" s="659"/>
      <c r="AS31" s="659"/>
      <c r="AT31" s="7"/>
      <c r="AU31" s="7"/>
      <c r="AV31" s="7"/>
      <c r="AW31" s="7"/>
      <c r="AX31" s="7"/>
      <c r="AY31" s="7"/>
      <c r="AZ31" s="7"/>
      <c r="BA31" s="7"/>
      <c r="BB31" s="7"/>
      <c r="BC31" s="7"/>
      <c r="BD31" s="7"/>
      <c r="BE31" s="7"/>
      <c r="BF31" s="7"/>
      <c r="BG31" s="7"/>
      <c r="BH31" s="7"/>
    </row>
    <row r="32" spans="1:60" s="4" customFormat="1" ht="28.5" customHeight="1">
      <c r="A32" s="658" t="s">
        <v>4</v>
      </c>
      <c r="B32" s="658"/>
      <c r="C32" s="658"/>
      <c r="D32" s="658"/>
      <c r="E32" s="658"/>
      <c r="F32" s="658"/>
      <c r="G32" s="658"/>
      <c r="H32" s="658"/>
      <c r="I32" s="658"/>
      <c r="J32" s="658"/>
      <c r="K32" s="658"/>
      <c r="L32" s="658"/>
      <c r="M32" s="658"/>
      <c r="N32" s="658"/>
      <c r="O32" s="658"/>
      <c r="P32" s="658"/>
      <c r="Q32" s="658"/>
      <c r="R32" s="658"/>
      <c r="S32" s="658"/>
      <c r="T32" s="658"/>
      <c r="U32" s="658"/>
      <c r="V32" s="658"/>
      <c r="W32" s="658"/>
      <c r="X32" s="658"/>
      <c r="Y32" s="658"/>
      <c r="Z32" s="658"/>
      <c r="AA32" s="658"/>
      <c r="AB32" s="658"/>
      <c r="AC32" s="658"/>
      <c r="AD32" s="658"/>
      <c r="AE32" s="658"/>
      <c r="AF32" s="658"/>
      <c r="AG32" s="658"/>
      <c r="AH32" s="658"/>
      <c r="AI32" s="658"/>
      <c r="AJ32" s="658"/>
      <c r="AK32" s="658"/>
      <c r="AL32" s="658"/>
      <c r="AM32" s="658"/>
      <c r="AN32" s="658"/>
      <c r="AO32" s="658"/>
      <c r="AP32" s="658"/>
      <c r="AQ32" s="658"/>
      <c r="AR32" s="658"/>
      <c r="AS32" s="658"/>
      <c r="AT32" s="6"/>
      <c r="AU32" s="6"/>
      <c r="AV32" s="6"/>
      <c r="AW32" s="6"/>
      <c r="AX32" s="6"/>
      <c r="AY32" s="6"/>
      <c r="AZ32" s="6"/>
      <c r="BA32" s="6"/>
      <c r="BB32" s="6"/>
      <c r="BC32" s="6"/>
      <c r="BD32" s="6"/>
      <c r="BE32" s="6"/>
      <c r="BF32" s="6"/>
      <c r="BG32" s="6"/>
      <c r="BH32" s="6"/>
    </row>
    <row r="33" spans="1:60" s="4" customFormat="1" ht="63.75" customHeight="1">
      <c r="A33" s="658" t="s">
        <v>3</v>
      </c>
      <c r="B33" s="658"/>
      <c r="C33" s="658"/>
      <c r="D33" s="658"/>
      <c r="E33" s="658"/>
      <c r="F33" s="658"/>
      <c r="G33" s="658"/>
      <c r="H33" s="658"/>
      <c r="I33" s="658"/>
      <c r="J33" s="658"/>
      <c r="K33" s="658"/>
      <c r="L33" s="658"/>
      <c r="M33" s="658"/>
      <c r="N33" s="658"/>
      <c r="O33" s="658"/>
      <c r="P33" s="658"/>
      <c r="Q33" s="658"/>
      <c r="R33" s="658"/>
      <c r="S33" s="658"/>
      <c r="T33" s="658"/>
      <c r="U33" s="658"/>
      <c r="V33" s="658"/>
      <c r="W33" s="658"/>
      <c r="X33" s="658"/>
      <c r="Y33" s="658"/>
      <c r="Z33" s="658"/>
      <c r="AA33" s="658"/>
      <c r="AB33" s="658"/>
      <c r="AC33" s="658"/>
      <c r="AD33" s="658"/>
      <c r="AE33" s="658"/>
      <c r="AF33" s="658"/>
      <c r="AG33" s="658"/>
      <c r="AH33" s="658"/>
      <c r="AI33" s="658"/>
      <c r="AJ33" s="658"/>
      <c r="AK33" s="658"/>
      <c r="AL33" s="658"/>
      <c r="AM33" s="658"/>
      <c r="AN33" s="658"/>
      <c r="AO33" s="658"/>
      <c r="AP33" s="658"/>
      <c r="AQ33" s="658"/>
      <c r="AR33" s="658"/>
      <c r="AS33" s="658"/>
      <c r="AT33" s="6"/>
      <c r="AU33" s="6"/>
      <c r="AV33" s="6"/>
      <c r="AW33" s="6"/>
      <c r="AX33" s="6"/>
      <c r="AY33" s="6"/>
      <c r="AZ33" s="6"/>
      <c r="BA33" s="6"/>
      <c r="BB33" s="6"/>
      <c r="BC33" s="6"/>
      <c r="BD33" s="6"/>
      <c r="BE33" s="6"/>
      <c r="BF33" s="6"/>
      <c r="BG33" s="6"/>
      <c r="BH33" s="6"/>
    </row>
    <row r="34" spans="1:60" s="4" customFormat="1" ht="30" customHeight="1">
      <c r="A34" s="658" t="s">
        <v>2</v>
      </c>
      <c r="B34" s="658"/>
      <c r="C34" s="658"/>
      <c r="D34" s="658"/>
      <c r="E34" s="658"/>
      <c r="F34" s="658"/>
      <c r="G34" s="658"/>
      <c r="H34" s="658"/>
      <c r="I34" s="658"/>
      <c r="J34" s="658"/>
      <c r="K34" s="658"/>
      <c r="L34" s="658"/>
      <c r="M34" s="658"/>
      <c r="N34" s="658"/>
      <c r="O34" s="658"/>
      <c r="P34" s="658"/>
      <c r="Q34" s="658"/>
      <c r="R34" s="658"/>
      <c r="S34" s="658"/>
      <c r="T34" s="658"/>
      <c r="U34" s="658"/>
      <c r="V34" s="658"/>
      <c r="W34" s="658"/>
      <c r="X34" s="658"/>
      <c r="Y34" s="658"/>
      <c r="Z34" s="658"/>
      <c r="AA34" s="658"/>
      <c r="AB34" s="658"/>
      <c r="AC34" s="658"/>
      <c r="AD34" s="658"/>
      <c r="AE34" s="658"/>
      <c r="AF34" s="658"/>
      <c r="AG34" s="658"/>
      <c r="AH34" s="658"/>
      <c r="AI34" s="658"/>
      <c r="AJ34" s="658"/>
      <c r="AK34" s="658"/>
      <c r="AL34" s="658"/>
      <c r="AM34" s="658"/>
      <c r="AN34" s="658"/>
      <c r="AO34" s="658"/>
      <c r="AP34" s="658"/>
      <c r="AQ34" s="658"/>
      <c r="AR34" s="658"/>
      <c r="AS34" s="658"/>
      <c r="AT34" s="6"/>
      <c r="AU34" s="6"/>
      <c r="AV34" s="6"/>
      <c r="AW34" s="6"/>
      <c r="AX34" s="6"/>
      <c r="AY34" s="6"/>
      <c r="AZ34" s="6"/>
      <c r="BA34" s="6"/>
      <c r="BB34" s="6"/>
      <c r="BC34" s="6"/>
      <c r="BD34" s="6"/>
      <c r="BE34" s="6"/>
      <c r="BF34" s="6"/>
      <c r="BG34" s="6"/>
      <c r="BH34" s="6"/>
    </row>
    <row r="35" spans="1:60" s="4" customFormat="1" ht="14">
      <c r="A35" s="658" t="s">
        <v>1</v>
      </c>
      <c r="B35" s="658"/>
      <c r="C35" s="658"/>
      <c r="D35" s="658"/>
      <c r="E35" s="658"/>
      <c r="F35" s="658"/>
      <c r="G35" s="658"/>
      <c r="H35" s="658"/>
      <c r="I35" s="658"/>
      <c r="J35" s="658"/>
      <c r="K35" s="658"/>
      <c r="L35" s="658"/>
      <c r="M35" s="658"/>
      <c r="N35" s="658"/>
      <c r="O35" s="658"/>
      <c r="P35" s="658"/>
      <c r="Q35" s="658"/>
      <c r="R35" s="658"/>
      <c r="S35" s="658"/>
      <c r="T35" s="658"/>
      <c r="U35" s="658"/>
      <c r="V35" s="658"/>
      <c r="W35" s="658"/>
      <c r="X35" s="658"/>
      <c r="Y35" s="658"/>
      <c r="Z35" s="658"/>
      <c r="AA35" s="658"/>
      <c r="AB35" s="658"/>
      <c r="AC35" s="658"/>
      <c r="AD35" s="658"/>
      <c r="AE35" s="658"/>
      <c r="AF35" s="658"/>
      <c r="AG35" s="658"/>
      <c r="AH35" s="658"/>
      <c r="AI35" s="658"/>
      <c r="AJ35" s="658"/>
      <c r="AK35" s="658"/>
      <c r="AL35" s="658"/>
      <c r="AM35" s="658"/>
      <c r="AN35" s="658"/>
      <c r="AO35" s="658"/>
      <c r="AP35" s="658"/>
      <c r="AQ35" s="658"/>
      <c r="AR35" s="658"/>
      <c r="AS35" s="658"/>
      <c r="AT35" s="6"/>
      <c r="AU35" s="6"/>
      <c r="AV35" s="6"/>
      <c r="AW35" s="6"/>
      <c r="AX35" s="6"/>
      <c r="AY35" s="6"/>
      <c r="AZ35" s="6"/>
      <c r="BA35" s="6"/>
      <c r="BB35" s="6"/>
      <c r="BC35" s="6"/>
      <c r="BD35" s="6"/>
      <c r="BE35" s="6"/>
      <c r="BF35" s="6"/>
      <c r="BG35" s="6"/>
      <c r="BH35" s="6"/>
    </row>
    <row r="36" spans="1:60" s="4" customFormat="1" ht="14">
      <c r="A36" s="658" t="s">
        <v>0</v>
      </c>
      <c r="B36" s="658"/>
      <c r="C36" s="658"/>
      <c r="D36" s="658"/>
      <c r="E36" s="658"/>
      <c r="F36" s="658"/>
      <c r="G36" s="658"/>
      <c r="H36" s="658"/>
      <c r="I36" s="658"/>
      <c r="J36" s="658"/>
      <c r="K36" s="658"/>
      <c r="L36" s="658"/>
      <c r="M36" s="658"/>
      <c r="N36" s="658"/>
      <c r="O36" s="658"/>
      <c r="P36" s="658"/>
      <c r="Q36" s="658"/>
      <c r="R36" s="658"/>
      <c r="S36" s="658"/>
      <c r="T36" s="658"/>
      <c r="U36" s="658"/>
      <c r="V36" s="658"/>
      <c r="W36" s="658"/>
      <c r="X36" s="658"/>
      <c r="Y36" s="658"/>
      <c r="Z36" s="658"/>
      <c r="AA36" s="658"/>
      <c r="AB36" s="658"/>
      <c r="AC36" s="658"/>
      <c r="AD36" s="658"/>
      <c r="AE36" s="658"/>
      <c r="AF36" s="658"/>
      <c r="AG36" s="658"/>
      <c r="AH36" s="658"/>
      <c r="AI36" s="658"/>
      <c r="AJ36" s="658"/>
      <c r="AK36" s="658"/>
      <c r="AL36" s="658"/>
      <c r="AM36" s="658"/>
      <c r="AN36" s="658"/>
      <c r="AO36" s="658"/>
      <c r="AP36" s="658"/>
      <c r="AQ36" s="658"/>
      <c r="AR36" s="658"/>
      <c r="AS36" s="658"/>
      <c r="AT36" s="6"/>
      <c r="AU36" s="6"/>
      <c r="AV36" s="6"/>
      <c r="AW36" s="6"/>
      <c r="AX36" s="6"/>
      <c r="AY36" s="6"/>
      <c r="AZ36" s="6"/>
      <c r="BA36" s="6"/>
      <c r="BB36" s="6"/>
      <c r="BC36" s="6"/>
      <c r="BD36" s="6"/>
      <c r="BE36" s="6"/>
      <c r="BF36" s="6"/>
      <c r="BG36" s="6"/>
      <c r="BH36" s="5"/>
    </row>
    <row r="38" spans="1:60" s="3" customFormat="1" ht="21" customHeight="1">
      <c r="B38" s="2"/>
      <c r="C38" s="2"/>
      <c r="D38" s="2"/>
      <c r="E38" s="2"/>
    </row>
  </sheetData>
  <mergeCells count="92">
    <mergeCell ref="AP27:AR27"/>
    <mergeCell ref="A35:AS35"/>
    <mergeCell ref="A36:AS36"/>
    <mergeCell ref="A29:AS29"/>
    <mergeCell ref="A30:AS30"/>
    <mergeCell ref="A31:AS31"/>
    <mergeCell ref="A32:AS32"/>
    <mergeCell ref="A33:AS33"/>
    <mergeCell ref="A34:AS34"/>
    <mergeCell ref="B22:D22"/>
    <mergeCell ref="AJ22:AL22"/>
    <mergeCell ref="AM22:AO22"/>
    <mergeCell ref="AP22:AR22"/>
    <mergeCell ref="A24:A27"/>
    <mergeCell ref="AJ24:AL24"/>
    <mergeCell ref="AM24:AO24"/>
    <mergeCell ref="AP24:AR24"/>
    <mergeCell ref="AJ25:AL25"/>
    <mergeCell ref="AM25:AO25"/>
    <mergeCell ref="AP25:AR25"/>
    <mergeCell ref="AJ26:AL26"/>
    <mergeCell ref="AM26:AO26"/>
    <mergeCell ref="AP26:AR26"/>
    <mergeCell ref="AJ27:AL27"/>
    <mergeCell ref="AM27:AO27"/>
    <mergeCell ref="B20:D20"/>
    <mergeCell ref="AJ20:AL20"/>
    <mergeCell ref="AM20:AO20"/>
    <mergeCell ref="AP20:AR20"/>
    <mergeCell ref="B21:AC21"/>
    <mergeCell ref="AD21:AI21"/>
    <mergeCell ref="AJ21:AR21"/>
    <mergeCell ref="AJ18:AL18"/>
    <mergeCell ref="AM18:AO18"/>
    <mergeCell ref="AP18:AR18"/>
    <mergeCell ref="AJ19:AL19"/>
    <mergeCell ref="AM19:AO19"/>
    <mergeCell ref="AP19:AR19"/>
    <mergeCell ref="AJ16:AL16"/>
    <mergeCell ref="AM16:AO16"/>
    <mergeCell ref="AP16:AR16"/>
    <mergeCell ref="AJ17:AL17"/>
    <mergeCell ref="AM17:AO17"/>
    <mergeCell ref="AP17:AR17"/>
    <mergeCell ref="AJ14:AL14"/>
    <mergeCell ref="AM14:AO14"/>
    <mergeCell ref="AP14:AR14"/>
    <mergeCell ref="AJ15:AL15"/>
    <mergeCell ref="AM15:AO15"/>
    <mergeCell ref="AP15:AR15"/>
    <mergeCell ref="AP7:AR9"/>
    <mergeCell ref="AJ12:AL12"/>
    <mergeCell ref="AM12:AO12"/>
    <mergeCell ref="AP12:AR12"/>
    <mergeCell ref="AJ13:AL13"/>
    <mergeCell ref="AM13:AO13"/>
    <mergeCell ref="AP13:AR13"/>
    <mergeCell ref="AJ10:AL10"/>
    <mergeCell ref="AM10:AO10"/>
    <mergeCell ref="AP10:AR10"/>
    <mergeCell ref="AJ11:AL11"/>
    <mergeCell ref="AM11:AO11"/>
    <mergeCell ref="AP11:AR11"/>
    <mergeCell ref="A6:L6"/>
    <mergeCell ref="M6:V6"/>
    <mergeCell ref="W6:AE6"/>
    <mergeCell ref="AF6:AS6"/>
    <mergeCell ref="A7:A22"/>
    <mergeCell ref="B7:B9"/>
    <mergeCell ref="C7:C9"/>
    <mergeCell ref="D7:D9"/>
    <mergeCell ref="E7:K7"/>
    <mergeCell ref="L7:R7"/>
    <mergeCell ref="S7:Y7"/>
    <mergeCell ref="Z7:AF7"/>
    <mergeCell ref="AG7:AI7"/>
    <mergeCell ref="AJ7:AL9"/>
    <mergeCell ref="AM7:AO9"/>
    <mergeCell ref="AS7:AS9"/>
    <mergeCell ref="A4:D4"/>
    <mergeCell ref="E4:AA4"/>
    <mergeCell ref="AB4:AS4"/>
    <mergeCell ref="A5:C5"/>
    <mergeCell ref="E5:L5"/>
    <mergeCell ref="M5:V5"/>
    <mergeCell ref="W5:AE5"/>
    <mergeCell ref="AF5:AS5"/>
    <mergeCell ref="Z3:AS3"/>
    <mergeCell ref="A3:D3"/>
    <mergeCell ref="E3:O3"/>
    <mergeCell ref="P3:Y3"/>
    <mergeCell ref="A2:AS2"/>
  </mergeCells>
  <phoneticPr fontId="6"/>
  <conditionalFormatting sqref="A2:AS2">
    <cfRule type="containsText" dxfId="11" priority="1" operator="containsText" text="エラー">
      <formula>NOT(ISERROR(SEARCH("エラー",A2)))</formula>
    </cfRule>
  </conditionalFormatting>
  <dataValidations count="1">
    <dataValidation type="list" allowBlank="1" showInputMessage="1" showErrorMessage="1" sqref="E3:O3">
      <formula1>"生活介護"</formula1>
    </dataValidation>
  </dataValidations>
  <printOptions horizontalCentered="1"/>
  <pageMargins left="0.39370078740157483" right="0.39370078740157483" top="0.39370078740157483" bottom="0.39370078740157483" header="0.39370078740157483" footer="0.39370078740157483"/>
  <pageSetup paperSize="9" scale="78" fitToHeight="0" orientation="landscape" useFirstPageNumber="1" r:id="rId1"/>
  <headerFooter alignWithMargins="0">
    <oddFooter>&amp;C&amp;"ＭＳ ゴシック,標準"&amp;16&amp;P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31"/>
  <sheetViews>
    <sheetView view="pageBreakPreview" zoomScale="85" zoomScaleNormal="100" zoomScaleSheetLayoutView="85" workbookViewId="0"/>
  </sheetViews>
  <sheetFormatPr defaultRowHeight="21" customHeight="1"/>
  <cols>
    <col min="1" max="1" width="4.7265625" style="160" customWidth="1"/>
    <col min="2" max="2" width="14.08984375" style="161" customWidth="1"/>
    <col min="3" max="3" width="20.36328125" style="161" customWidth="1"/>
    <col min="4" max="4" width="14.90625" style="161" customWidth="1"/>
    <col min="5" max="5" width="2.6328125" style="161" customWidth="1"/>
    <col min="6" max="35" width="2.6328125" style="160" customWidth="1"/>
    <col min="36" max="44" width="2.90625" style="160" customWidth="1"/>
    <col min="45" max="45" width="10" style="160" customWidth="1"/>
    <col min="46" max="50" width="2.90625" style="160" customWidth="1"/>
    <col min="51" max="53" width="2.26953125" style="160" customWidth="1"/>
    <col min="54" max="74" width="2.6328125" style="160" customWidth="1"/>
    <col min="75" max="256" width="9" style="160"/>
    <col min="257" max="257" width="4.7265625" style="160" customWidth="1"/>
    <col min="258" max="258" width="14.08984375" style="160" customWidth="1"/>
    <col min="259" max="259" width="14.26953125" style="160" customWidth="1"/>
    <col min="260" max="260" width="14.90625" style="160" customWidth="1"/>
    <col min="261" max="291" width="2.6328125" style="160" customWidth="1"/>
    <col min="292" max="300" width="2.90625" style="160" customWidth="1"/>
    <col min="301" max="301" width="10" style="160" customWidth="1"/>
    <col min="302" max="306" width="2.90625" style="160" customWidth="1"/>
    <col min="307" max="309" width="2.26953125" style="160" customWidth="1"/>
    <col min="310" max="330" width="2.6328125" style="160" customWidth="1"/>
    <col min="331" max="512" width="9" style="160"/>
    <col min="513" max="513" width="4.7265625" style="160" customWidth="1"/>
    <col min="514" max="514" width="14.08984375" style="160" customWidth="1"/>
    <col min="515" max="515" width="14.26953125" style="160" customWidth="1"/>
    <col min="516" max="516" width="14.90625" style="160" customWidth="1"/>
    <col min="517" max="547" width="2.6328125" style="160" customWidth="1"/>
    <col min="548" max="556" width="2.90625" style="160" customWidth="1"/>
    <col min="557" max="557" width="10" style="160" customWidth="1"/>
    <col min="558" max="562" width="2.90625" style="160" customWidth="1"/>
    <col min="563" max="565" width="2.26953125" style="160" customWidth="1"/>
    <col min="566" max="586" width="2.6328125" style="160" customWidth="1"/>
    <col min="587" max="768" width="9" style="160"/>
    <col min="769" max="769" width="4.7265625" style="160" customWidth="1"/>
    <col min="770" max="770" width="14.08984375" style="160" customWidth="1"/>
    <col min="771" max="771" width="14.26953125" style="160" customWidth="1"/>
    <col min="772" max="772" width="14.90625" style="160" customWidth="1"/>
    <col min="773" max="803" width="2.6328125" style="160" customWidth="1"/>
    <col min="804" max="812" width="2.90625" style="160" customWidth="1"/>
    <col min="813" max="813" width="10" style="160" customWidth="1"/>
    <col min="814" max="818" width="2.90625" style="160" customWidth="1"/>
    <col min="819" max="821" width="2.26953125" style="160" customWidth="1"/>
    <col min="822" max="842" width="2.6328125" style="160" customWidth="1"/>
    <col min="843" max="1024" width="9" style="160"/>
    <col min="1025" max="1025" width="4.7265625" style="160" customWidth="1"/>
    <col min="1026" max="1026" width="14.08984375" style="160" customWidth="1"/>
    <col min="1027" max="1027" width="14.26953125" style="160" customWidth="1"/>
    <col min="1028" max="1028" width="14.90625" style="160" customWidth="1"/>
    <col min="1029" max="1059" width="2.6328125" style="160" customWidth="1"/>
    <col min="1060" max="1068" width="2.90625" style="160" customWidth="1"/>
    <col min="1069" max="1069" width="10" style="160" customWidth="1"/>
    <col min="1070" max="1074" width="2.90625" style="160" customWidth="1"/>
    <col min="1075" max="1077" width="2.26953125" style="160" customWidth="1"/>
    <col min="1078" max="1098" width="2.6328125" style="160" customWidth="1"/>
    <col min="1099" max="1280" width="9" style="160"/>
    <col min="1281" max="1281" width="4.7265625" style="160" customWidth="1"/>
    <col min="1282" max="1282" width="14.08984375" style="160" customWidth="1"/>
    <col min="1283" max="1283" width="14.26953125" style="160" customWidth="1"/>
    <col min="1284" max="1284" width="14.90625" style="160" customWidth="1"/>
    <col min="1285" max="1315" width="2.6328125" style="160" customWidth="1"/>
    <col min="1316" max="1324" width="2.90625" style="160" customWidth="1"/>
    <col min="1325" max="1325" width="10" style="160" customWidth="1"/>
    <col min="1326" max="1330" width="2.90625" style="160" customWidth="1"/>
    <col min="1331" max="1333" width="2.26953125" style="160" customWidth="1"/>
    <col min="1334" max="1354" width="2.6328125" style="160" customWidth="1"/>
    <col min="1355" max="1536" width="9" style="160"/>
    <col min="1537" max="1537" width="4.7265625" style="160" customWidth="1"/>
    <col min="1538" max="1538" width="14.08984375" style="160" customWidth="1"/>
    <col min="1539" max="1539" width="14.26953125" style="160" customWidth="1"/>
    <col min="1540" max="1540" width="14.90625" style="160" customWidth="1"/>
    <col min="1541" max="1571" width="2.6328125" style="160" customWidth="1"/>
    <col min="1572" max="1580" width="2.90625" style="160" customWidth="1"/>
    <col min="1581" max="1581" width="10" style="160" customWidth="1"/>
    <col min="1582" max="1586" width="2.90625" style="160" customWidth="1"/>
    <col min="1587" max="1589" width="2.26953125" style="160" customWidth="1"/>
    <col min="1590" max="1610" width="2.6328125" style="160" customWidth="1"/>
    <col min="1611" max="1792" width="9" style="160"/>
    <col min="1793" max="1793" width="4.7265625" style="160" customWidth="1"/>
    <col min="1794" max="1794" width="14.08984375" style="160" customWidth="1"/>
    <col min="1795" max="1795" width="14.26953125" style="160" customWidth="1"/>
    <col min="1796" max="1796" width="14.90625" style="160" customWidth="1"/>
    <col min="1797" max="1827" width="2.6328125" style="160" customWidth="1"/>
    <col min="1828" max="1836" width="2.90625" style="160" customWidth="1"/>
    <col min="1837" max="1837" width="10" style="160" customWidth="1"/>
    <col min="1838" max="1842" width="2.90625" style="160" customWidth="1"/>
    <col min="1843" max="1845" width="2.26953125" style="160" customWidth="1"/>
    <col min="1846" max="1866" width="2.6328125" style="160" customWidth="1"/>
    <col min="1867" max="2048" width="9" style="160"/>
    <col min="2049" max="2049" width="4.7265625" style="160" customWidth="1"/>
    <col min="2050" max="2050" width="14.08984375" style="160" customWidth="1"/>
    <col min="2051" max="2051" width="14.26953125" style="160" customWidth="1"/>
    <col min="2052" max="2052" width="14.90625" style="160" customWidth="1"/>
    <col min="2053" max="2083" width="2.6328125" style="160" customWidth="1"/>
    <col min="2084" max="2092" width="2.90625" style="160" customWidth="1"/>
    <col min="2093" max="2093" width="10" style="160" customWidth="1"/>
    <col min="2094" max="2098" width="2.90625" style="160" customWidth="1"/>
    <col min="2099" max="2101" width="2.26953125" style="160" customWidth="1"/>
    <col min="2102" max="2122" width="2.6328125" style="160" customWidth="1"/>
    <col min="2123" max="2304" width="9" style="160"/>
    <col min="2305" max="2305" width="4.7265625" style="160" customWidth="1"/>
    <col min="2306" max="2306" width="14.08984375" style="160" customWidth="1"/>
    <col min="2307" max="2307" width="14.26953125" style="160" customWidth="1"/>
    <col min="2308" max="2308" width="14.90625" style="160" customWidth="1"/>
    <col min="2309" max="2339" width="2.6328125" style="160" customWidth="1"/>
    <col min="2340" max="2348" width="2.90625" style="160" customWidth="1"/>
    <col min="2349" max="2349" width="10" style="160" customWidth="1"/>
    <col min="2350" max="2354" width="2.90625" style="160" customWidth="1"/>
    <col min="2355" max="2357" width="2.26953125" style="160" customWidth="1"/>
    <col min="2358" max="2378" width="2.6328125" style="160" customWidth="1"/>
    <col min="2379" max="2560" width="9" style="160"/>
    <col min="2561" max="2561" width="4.7265625" style="160" customWidth="1"/>
    <col min="2562" max="2562" width="14.08984375" style="160" customWidth="1"/>
    <col min="2563" max="2563" width="14.26953125" style="160" customWidth="1"/>
    <col min="2564" max="2564" width="14.90625" style="160" customWidth="1"/>
    <col min="2565" max="2595" width="2.6328125" style="160" customWidth="1"/>
    <col min="2596" max="2604" width="2.90625" style="160" customWidth="1"/>
    <col min="2605" max="2605" width="10" style="160" customWidth="1"/>
    <col min="2606" max="2610" width="2.90625" style="160" customWidth="1"/>
    <col min="2611" max="2613" width="2.26953125" style="160" customWidth="1"/>
    <col min="2614" max="2634" width="2.6328125" style="160" customWidth="1"/>
    <col min="2635" max="2816" width="9" style="160"/>
    <col min="2817" max="2817" width="4.7265625" style="160" customWidth="1"/>
    <col min="2818" max="2818" width="14.08984375" style="160" customWidth="1"/>
    <col min="2819" max="2819" width="14.26953125" style="160" customWidth="1"/>
    <col min="2820" max="2820" width="14.90625" style="160" customWidth="1"/>
    <col min="2821" max="2851" width="2.6328125" style="160" customWidth="1"/>
    <col min="2852" max="2860" width="2.90625" style="160" customWidth="1"/>
    <col min="2861" max="2861" width="10" style="160" customWidth="1"/>
    <col min="2862" max="2866" width="2.90625" style="160" customWidth="1"/>
    <col min="2867" max="2869" width="2.26953125" style="160" customWidth="1"/>
    <col min="2870" max="2890" width="2.6328125" style="160" customWidth="1"/>
    <col min="2891" max="3072" width="9" style="160"/>
    <col min="3073" max="3073" width="4.7265625" style="160" customWidth="1"/>
    <col min="3074" max="3074" width="14.08984375" style="160" customWidth="1"/>
    <col min="3075" max="3075" width="14.26953125" style="160" customWidth="1"/>
    <col min="3076" max="3076" width="14.90625" style="160" customWidth="1"/>
    <col min="3077" max="3107" width="2.6328125" style="160" customWidth="1"/>
    <col min="3108" max="3116" width="2.90625" style="160" customWidth="1"/>
    <col min="3117" max="3117" width="10" style="160" customWidth="1"/>
    <col min="3118" max="3122" width="2.90625" style="160" customWidth="1"/>
    <col min="3123" max="3125" width="2.26953125" style="160" customWidth="1"/>
    <col min="3126" max="3146" width="2.6328125" style="160" customWidth="1"/>
    <col min="3147" max="3328" width="9" style="160"/>
    <col min="3329" max="3329" width="4.7265625" style="160" customWidth="1"/>
    <col min="3330" max="3330" width="14.08984375" style="160" customWidth="1"/>
    <col min="3331" max="3331" width="14.26953125" style="160" customWidth="1"/>
    <col min="3332" max="3332" width="14.90625" style="160" customWidth="1"/>
    <col min="3333" max="3363" width="2.6328125" style="160" customWidth="1"/>
    <col min="3364" max="3372" width="2.90625" style="160" customWidth="1"/>
    <col min="3373" max="3373" width="10" style="160" customWidth="1"/>
    <col min="3374" max="3378" width="2.90625" style="160" customWidth="1"/>
    <col min="3379" max="3381" width="2.26953125" style="160" customWidth="1"/>
    <col min="3382" max="3402" width="2.6328125" style="160" customWidth="1"/>
    <col min="3403" max="3584" width="9" style="160"/>
    <col min="3585" max="3585" width="4.7265625" style="160" customWidth="1"/>
    <col min="3586" max="3586" width="14.08984375" style="160" customWidth="1"/>
    <col min="3587" max="3587" width="14.26953125" style="160" customWidth="1"/>
    <col min="3588" max="3588" width="14.90625" style="160" customWidth="1"/>
    <col min="3589" max="3619" width="2.6328125" style="160" customWidth="1"/>
    <col min="3620" max="3628" width="2.90625" style="160" customWidth="1"/>
    <col min="3629" max="3629" width="10" style="160" customWidth="1"/>
    <col min="3630" max="3634" width="2.90625" style="160" customWidth="1"/>
    <col min="3635" max="3637" width="2.26953125" style="160" customWidth="1"/>
    <col min="3638" max="3658" width="2.6328125" style="160" customWidth="1"/>
    <col min="3659" max="3840" width="9" style="160"/>
    <col min="3841" max="3841" width="4.7265625" style="160" customWidth="1"/>
    <col min="3842" max="3842" width="14.08984375" style="160" customWidth="1"/>
    <col min="3843" max="3843" width="14.26953125" style="160" customWidth="1"/>
    <col min="3844" max="3844" width="14.90625" style="160" customWidth="1"/>
    <col min="3845" max="3875" width="2.6328125" style="160" customWidth="1"/>
    <col min="3876" max="3884" width="2.90625" style="160" customWidth="1"/>
    <col min="3885" max="3885" width="10" style="160" customWidth="1"/>
    <col min="3886" max="3890" width="2.90625" style="160" customWidth="1"/>
    <col min="3891" max="3893" width="2.26953125" style="160" customWidth="1"/>
    <col min="3894" max="3914" width="2.6328125" style="160" customWidth="1"/>
    <col min="3915" max="4096" width="9" style="160"/>
    <col min="4097" max="4097" width="4.7265625" style="160" customWidth="1"/>
    <col min="4098" max="4098" width="14.08984375" style="160" customWidth="1"/>
    <col min="4099" max="4099" width="14.26953125" style="160" customWidth="1"/>
    <col min="4100" max="4100" width="14.90625" style="160" customWidth="1"/>
    <col min="4101" max="4131" width="2.6328125" style="160" customWidth="1"/>
    <col min="4132" max="4140" width="2.90625" style="160" customWidth="1"/>
    <col min="4141" max="4141" width="10" style="160" customWidth="1"/>
    <col min="4142" max="4146" width="2.90625" style="160" customWidth="1"/>
    <col min="4147" max="4149" width="2.26953125" style="160" customWidth="1"/>
    <col min="4150" max="4170" width="2.6328125" style="160" customWidth="1"/>
    <col min="4171" max="4352" width="9" style="160"/>
    <col min="4353" max="4353" width="4.7265625" style="160" customWidth="1"/>
    <col min="4354" max="4354" width="14.08984375" style="160" customWidth="1"/>
    <col min="4355" max="4355" width="14.26953125" style="160" customWidth="1"/>
    <col min="4356" max="4356" width="14.90625" style="160" customWidth="1"/>
    <col min="4357" max="4387" width="2.6328125" style="160" customWidth="1"/>
    <col min="4388" max="4396" width="2.90625" style="160" customWidth="1"/>
    <col min="4397" max="4397" width="10" style="160" customWidth="1"/>
    <col min="4398" max="4402" width="2.90625" style="160" customWidth="1"/>
    <col min="4403" max="4405" width="2.26953125" style="160" customWidth="1"/>
    <col min="4406" max="4426" width="2.6328125" style="160" customWidth="1"/>
    <col min="4427" max="4608" width="9" style="160"/>
    <col min="4609" max="4609" width="4.7265625" style="160" customWidth="1"/>
    <col min="4610" max="4610" width="14.08984375" style="160" customWidth="1"/>
    <col min="4611" max="4611" width="14.26953125" style="160" customWidth="1"/>
    <col min="4612" max="4612" width="14.90625" style="160" customWidth="1"/>
    <col min="4613" max="4643" width="2.6328125" style="160" customWidth="1"/>
    <col min="4644" max="4652" width="2.90625" style="160" customWidth="1"/>
    <col min="4653" max="4653" width="10" style="160" customWidth="1"/>
    <col min="4654" max="4658" width="2.90625" style="160" customWidth="1"/>
    <col min="4659" max="4661" width="2.26953125" style="160" customWidth="1"/>
    <col min="4662" max="4682" width="2.6328125" style="160" customWidth="1"/>
    <col min="4683" max="4864" width="9" style="160"/>
    <col min="4865" max="4865" width="4.7265625" style="160" customWidth="1"/>
    <col min="4866" max="4866" width="14.08984375" style="160" customWidth="1"/>
    <col min="4867" max="4867" width="14.26953125" style="160" customWidth="1"/>
    <col min="4868" max="4868" width="14.90625" style="160" customWidth="1"/>
    <col min="4869" max="4899" width="2.6328125" style="160" customWidth="1"/>
    <col min="4900" max="4908" width="2.90625" style="160" customWidth="1"/>
    <col min="4909" max="4909" width="10" style="160" customWidth="1"/>
    <col min="4910" max="4914" width="2.90625" style="160" customWidth="1"/>
    <col min="4915" max="4917" width="2.26953125" style="160" customWidth="1"/>
    <col min="4918" max="4938" width="2.6328125" style="160" customWidth="1"/>
    <col min="4939" max="5120" width="9" style="160"/>
    <col min="5121" max="5121" width="4.7265625" style="160" customWidth="1"/>
    <col min="5122" max="5122" width="14.08984375" style="160" customWidth="1"/>
    <col min="5123" max="5123" width="14.26953125" style="160" customWidth="1"/>
    <col min="5124" max="5124" width="14.90625" style="160" customWidth="1"/>
    <col min="5125" max="5155" width="2.6328125" style="160" customWidth="1"/>
    <col min="5156" max="5164" width="2.90625" style="160" customWidth="1"/>
    <col min="5165" max="5165" width="10" style="160" customWidth="1"/>
    <col min="5166" max="5170" width="2.90625" style="160" customWidth="1"/>
    <col min="5171" max="5173" width="2.26953125" style="160" customWidth="1"/>
    <col min="5174" max="5194" width="2.6328125" style="160" customWidth="1"/>
    <col min="5195" max="5376" width="9" style="160"/>
    <col min="5377" max="5377" width="4.7265625" style="160" customWidth="1"/>
    <col min="5378" max="5378" width="14.08984375" style="160" customWidth="1"/>
    <col min="5379" max="5379" width="14.26953125" style="160" customWidth="1"/>
    <col min="5380" max="5380" width="14.90625" style="160" customWidth="1"/>
    <col min="5381" max="5411" width="2.6328125" style="160" customWidth="1"/>
    <col min="5412" max="5420" width="2.90625" style="160" customWidth="1"/>
    <col min="5421" max="5421" width="10" style="160" customWidth="1"/>
    <col min="5422" max="5426" width="2.90625" style="160" customWidth="1"/>
    <col min="5427" max="5429" width="2.26953125" style="160" customWidth="1"/>
    <col min="5430" max="5450" width="2.6328125" style="160" customWidth="1"/>
    <col min="5451" max="5632" width="9" style="160"/>
    <col min="5633" max="5633" width="4.7265625" style="160" customWidth="1"/>
    <col min="5634" max="5634" width="14.08984375" style="160" customWidth="1"/>
    <col min="5635" max="5635" width="14.26953125" style="160" customWidth="1"/>
    <col min="5636" max="5636" width="14.90625" style="160" customWidth="1"/>
    <col min="5637" max="5667" width="2.6328125" style="160" customWidth="1"/>
    <col min="5668" max="5676" width="2.90625" style="160" customWidth="1"/>
    <col min="5677" max="5677" width="10" style="160" customWidth="1"/>
    <col min="5678" max="5682" width="2.90625" style="160" customWidth="1"/>
    <col min="5683" max="5685" width="2.26953125" style="160" customWidth="1"/>
    <col min="5686" max="5706" width="2.6328125" style="160" customWidth="1"/>
    <col min="5707" max="5888" width="9" style="160"/>
    <col min="5889" max="5889" width="4.7265625" style="160" customWidth="1"/>
    <col min="5890" max="5890" width="14.08984375" style="160" customWidth="1"/>
    <col min="5891" max="5891" width="14.26953125" style="160" customWidth="1"/>
    <col min="5892" max="5892" width="14.90625" style="160" customWidth="1"/>
    <col min="5893" max="5923" width="2.6328125" style="160" customWidth="1"/>
    <col min="5924" max="5932" width="2.90625" style="160" customWidth="1"/>
    <col min="5933" max="5933" width="10" style="160" customWidth="1"/>
    <col min="5934" max="5938" width="2.90625" style="160" customWidth="1"/>
    <col min="5939" max="5941" width="2.26953125" style="160" customWidth="1"/>
    <col min="5942" max="5962" width="2.6328125" style="160" customWidth="1"/>
    <col min="5963" max="6144" width="9" style="160"/>
    <col min="6145" max="6145" width="4.7265625" style="160" customWidth="1"/>
    <col min="6146" max="6146" width="14.08984375" style="160" customWidth="1"/>
    <col min="6147" max="6147" width="14.26953125" style="160" customWidth="1"/>
    <col min="6148" max="6148" width="14.90625" style="160" customWidth="1"/>
    <col min="6149" max="6179" width="2.6328125" style="160" customWidth="1"/>
    <col min="6180" max="6188" width="2.90625" style="160" customWidth="1"/>
    <col min="6189" max="6189" width="10" style="160" customWidth="1"/>
    <col min="6190" max="6194" width="2.90625" style="160" customWidth="1"/>
    <col min="6195" max="6197" width="2.26953125" style="160" customWidth="1"/>
    <col min="6198" max="6218" width="2.6328125" style="160" customWidth="1"/>
    <col min="6219" max="6400" width="9" style="160"/>
    <col min="6401" max="6401" width="4.7265625" style="160" customWidth="1"/>
    <col min="6402" max="6402" width="14.08984375" style="160" customWidth="1"/>
    <col min="6403" max="6403" width="14.26953125" style="160" customWidth="1"/>
    <col min="6404" max="6404" width="14.90625" style="160" customWidth="1"/>
    <col min="6405" max="6435" width="2.6328125" style="160" customWidth="1"/>
    <col min="6436" max="6444" width="2.90625" style="160" customWidth="1"/>
    <col min="6445" max="6445" width="10" style="160" customWidth="1"/>
    <col min="6446" max="6450" width="2.90625" style="160" customWidth="1"/>
    <col min="6451" max="6453" width="2.26953125" style="160" customWidth="1"/>
    <col min="6454" max="6474" width="2.6328125" style="160" customWidth="1"/>
    <col min="6475" max="6656" width="9" style="160"/>
    <col min="6657" max="6657" width="4.7265625" style="160" customWidth="1"/>
    <col min="6658" max="6658" width="14.08984375" style="160" customWidth="1"/>
    <col min="6659" max="6659" width="14.26953125" style="160" customWidth="1"/>
    <col min="6660" max="6660" width="14.90625" style="160" customWidth="1"/>
    <col min="6661" max="6691" width="2.6328125" style="160" customWidth="1"/>
    <col min="6692" max="6700" width="2.90625" style="160" customWidth="1"/>
    <col min="6701" max="6701" width="10" style="160" customWidth="1"/>
    <col min="6702" max="6706" width="2.90625" style="160" customWidth="1"/>
    <col min="6707" max="6709" width="2.26953125" style="160" customWidth="1"/>
    <col min="6710" max="6730" width="2.6328125" style="160" customWidth="1"/>
    <col min="6731" max="6912" width="9" style="160"/>
    <col min="6913" max="6913" width="4.7265625" style="160" customWidth="1"/>
    <col min="6914" max="6914" width="14.08984375" style="160" customWidth="1"/>
    <col min="6915" max="6915" width="14.26953125" style="160" customWidth="1"/>
    <col min="6916" max="6916" width="14.90625" style="160" customWidth="1"/>
    <col min="6917" max="6947" width="2.6328125" style="160" customWidth="1"/>
    <col min="6948" max="6956" width="2.90625" style="160" customWidth="1"/>
    <col min="6957" max="6957" width="10" style="160" customWidth="1"/>
    <col min="6958" max="6962" width="2.90625" style="160" customWidth="1"/>
    <col min="6963" max="6965" width="2.26953125" style="160" customWidth="1"/>
    <col min="6966" max="6986" width="2.6328125" style="160" customWidth="1"/>
    <col min="6987" max="7168" width="9" style="160"/>
    <col min="7169" max="7169" width="4.7265625" style="160" customWidth="1"/>
    <col min="7170" max="7170" width="14.08984375" style="160" customWidth="1"/>
    <col min="7171" max="7171" width="14.26953125" style="160" customWidth="1"/>
    <col min="7172" max="7172" width="14.90625" style="160" customWidth="1"/>
    <col min="7173" max="7203" width="2.6328125" style="160" customWidth="1"/>
    <col min="7204" max="7212" width="2.90625" style="160" customWidth="1"/>
    <col min="7213" max="7213" width="10" style="160" customWidth="1"/>
    <col min="7214" max="7218" width="2.90625" style="160" customWidth="1"/>
    <col min="7219" max="7221" width="2.26953125" style="160" customWidth="1"/>
    <col min="7222" max="7242" width="2.6328125" style="160" customWidth="1"/>
    <col min="7243" max="7424" width="9" style="160"/>
    <col min="7425" max="7425" width="4.7265625" style="160" customWidth="1"/>
    <col min="7426" max="7426" width="14.08984375" style="160" customWidth="1"/>
    <col min="7427" max="7427" width="14.26953125" style="160" customWidth="1"/>
    <col min="7428" max="7428" width="14.90625" style="160" customWidth="1"/>
    <col min="7429" max="7459" width="2.6328125" style="160" customWidth="1"/>
    <col min="7460" max="7468" width="2.90625" style="160" customWidth="1"/>
    <col min="7469" max="7469" width="10" style="160" customWidth="1"/>
    <col min="7470" max="7474" width="2.90625" style="160" customWidth="1"/>
    <col min="7475" max="7477" width="2.26953125" style="160" customWidth="1"/>
    <col min="7478" max="7498" width="2.6328125" style="160" customWidth="1"/>
    <col min="7499" max="7680" width="9" style="160"/>
    <col min="7681" max="7681" width="4.7265625" style="160" customWidth="1"/>
    <col min="7682" max="7682" width="14.08984375" style="160" customWidth="1"/>
    <col min="7683" max="7683" width="14.26953125" style="160" customWidth="1"/>
    <col min="7684" max="7684" width="14.90625" style="160" customWidth="1"/>
    <col min="7685" max="7715" width="2.6328125" style="160" customWidth="1"/>
    <col min="7716" max="7724" width="2.90625" style="160" customWidth="1"/>
    <col min="7725" max="7725" width="10" style="160" customWidth="1"/>
    <col min="7726" max="7730" width="2.90625" style="160" customWidth="1"/>
    <col min="7731" max="7733" width="2.26953125" style="160" customWidth="1"/>
    <col min="7734" max="7754" width="2.6328125" style="160" customWidth="1"/>
    <col min="7755" max="7936" width="9" style="160"/>
    <col min="7937" max="7937" width="4.7265625" style="160" customWidth="1"/>
    <col min="7938" max="7938" width="14.08984375" style="160" customWidth="1"/>
    <col min="7939" max="7939" width="14.26953125" style="160" customWidth="1"/>
    <col min="7940" max="7940" width="14.90625" style="160" customWidth="1"/>
    <col min="7941" max="7971" width="2.6328125" style="160" customWidth="1"/>
    <col min="7972" max="7980" width="2.90625" style="160" customWidth="1"/>
    <col min="7981" max="7981" width="10" style="160" customWidth="1"/>
    <col min="7982" max="7986" width="2.90625" style="160" customWidth="1"/>
    <col min="7987" max="7989" width="2.26953125" style="160" customWidth="1"/>
    <col min="7990" max="8010" width="2.6328125" style="160" customWidth="1"/>
    <col min="8011" max="8192" width="9" style="160"/>
    <col min="8193" max="8193" width="4.7265625" style="160" customWidth="1"/>
    <col min="8194" max="8194" width="14.08984375" style="160" customWidth="1"/>
    <col min="8195" max="8195" width="14.26953125" style="160" customWidth="1"/>
    <col min="8196" max="8196" width="14.90625" style="160" customWidth="1"/>
    <col min="8197" max="8227" width="2.6328125" style="160" customWidth="1"/>
    <col min="8228" max="8236" width="2.90625" style="160" customWidth="1"/>
    <col min="8237" max="8237" width="10" style="160" customWidth="1"/>
    <col min="8238" max="8242" width="2.90625" style="160" customWidth="1"/>
    <col min="8243" max="8245" width="2.26953125" style="160" customWidth="1"/>
    <col min="8246" max="8266" width="2.6328125" style="160" customWidth="1"/>
    <col min="8267" max="8448" width="9" style="160"/>
    <col min="8449" max="8449" width="4.7265625" style="160" customWidth="1"/>
    <col min="8450" max="8450" width="14.08984375" style="160" customWidth="1"/>
    <col min="8451" max="8451" width="14.26953125" style="160" customWidth="1"/>
    <col min="8452" max="8452" width="14.90625" style="160" customWidth="1"/>
    <col min="8453" max="8483" width="2.6328125" style="160" customWidth="1"/>
    <col min="8484" max="8492" width="2.90625" style="160" customWidth="1"/>
    <col min="8493" max="8493" width="10" style="160" customWidth="1"/>
    <col min="8494" max="8498" width="2.90625" style="160" customWidth="1"/>
    <col min="8499" max="8501" width="2.26953125" style="160" customWidth="1"/>
    <col min="8502" max="8522" width="2.6328125" style="160" customWidth="1"/>
    <col min="8523" max="8704" width="9" style="160"/>
    <col min="8705" max="8705" width="4.7265625" style="160" customWidth="1"/>
    <col min="8706" max="8706" width="14.08984375" style="160" customWidth="1"/>
    <col min="8707" max="8707" width="14.26953125" style="160" customWidth="1"/>
    <col min="8708" max="8708" width="14.90625" style="160" customWidth="1"/>
    <col min="8709" max="8739" width="2.6328125" style="160" customWidth="1"/>
    <col min="8740" max="8748" width="2.90625" style="160" customWidth="1"/>
    <col min="8749" max="8749" width="10" style="160" customWidth="1"/>
    <col min="8750" max="8754" width="2.90625" style="160" customWidth="1"/>
    <col min="8755" max="8757" width="2.26953125" style="160" customWidth="1"/>
    <col min="8758" max="8778" width="2.6328125" style="160" customWidth="1"/>
    <col min="8779" max="8960" width="9" style="160"/>
    <col min="8961" max="8961" width="4.7265625" style="160" customWidth="1"/>
    <col min="8962" max="8962" width="14.08984375" style="160" customWidth="1"/>
    <col min="8963" max="8963" width="14.26953125" style="160" customWidth="1"/>
    <col min="8964" max="8964" width="14.90625" style="160" customWidth="1"/>
    <col min="8965" max="8995" width="2.6328125" style="160" customWidth="1"/>
    <col min="8996" max="9004" width="2.90625" style="160" customWidth="1"/>
    <col min="9005" max="9005" width="10" style="160" customWidth="1"/>
    <col min="9006" max="9010" width="2.90625" style="160" customWidth="1"/>
    <col min="9011" max="9013" width="2.26953125" style="160" customWidth="1"/>
    <col min="9014" max="9034" width="2.6328125" style="160" customWidth="1"/>
    <col min="9035" max="9216" width="9" style="160"/>
    <col min="9217" max="9217" width="4.7265625" style="160" customWidth="1"/>
    <col min="9218" max="9218" width="14.08984375" style="160" customWidth="1"/>
    <col min="9219" max="9219" width="14.26953125" style="160" customWidth="1"/>
    <col min="9220" max="9220" width="14.90625" style="160" customWidth="1"/>
    <col min="9221" max="9251" width="2.6328125" style="160" customWidth="1"/>
    <col min="9252" max="9260" width="2.90625" style="160" customWidth="1"/>
    <col min="9261" max="9261" width="10" style="160" customWidth="1"/>
    <col min="9262" max="9266" width="2.90625" style="160" customWidth="1"/>
    <col min="9267" max="9269" width="2.26953125" style="160" customWidth="1"/>
    <col min="9270" max="9290" width="2.6328125" style="160" customWidth="1"/>
    <col min="9291" max="9472" width="9" style="160"/>
    <col min="9473" max="9473" width="4.7265625" style="160" customWidth="1"/>
    <col min="9474" max="9474" width="14.08984375" style="160" customWidth="1"/>
    <col min="9475" max="9475" width="14.26953125" style="160" customWidth="1"/>
    <col min="9476" max="9476" width="14.90625" style="160" customWidth="1"/>
    <col min="9477" max="9507" width="2.6328125" style="160" customWidth="1"/>
    <col min="9508" max="9516" width="2.90625" style="160" customWidth="1"/>
    <col min="9517" max="9517" width="10" style="160" customWidth="1"/>
    <col min="9518" max="9522" width="2.90625" style="160" customWidth="1"/>
    <col min="9523" max="9525" width="2.26953125" style="160" customWidth="1"/>
    <col min="9526" max="9546" width="2.6328125" style="160" customWidth="1"/>
    <col min="9547" max="9728" width="9" style="160"/>
    <col min="9729" max="9729" width="4.7265625" style="160" customWidth="1"/>
    <col min="9730" max="9730" width="14.08984375" style="160" customWidth="1"/>
    <col min="9731" max="9731" width="14.26953125" style="160" customWidth="1"/>
    <col min="9732" max="9732" width="14.90625" style="160" customWidth="1"/>
    <col min="9733" max="9763" width="2.6328125" style="160" customWidth="1"/>
    <col min="9764" max="9772" width="2.90625" style="160" customWidth="1"/>
    <col min="9773" max="9773" width="10" style="160" customWidth="1"/>
    <col min="9774" max="9778" width="2.90625" style="160" customWidth="1"/>
    <col min="9779" max="9781" width="2.26953125" style="160" customWidth="1"/>
    <col min="9782" max="9802" width="2.6328125" style="160" customWidth="1"/>
    <col min="9803" max="9984" width="9" style="160"/>
    <col min="9985" max="9985" width="4.7265625" style="160" customWidth="1"/>
    <col min="9986" max="9986" width="14.08984375" style="160" customWidth="1"/>
    <col min="9987" max="9987" width="14.26953125" style="160" customWidth="1"/>
    <col min="9988" max="9988" width="14.90625" style="160" customWidth="1"/>
    <col min="9989" max="10019" width="2.6328125" style="160" customWidth="1"/>
    <col min="10020" max="10028" width="2.90625" style="160" customWidth="1"/>
    <col min="10029" max="10029" width="10" style="160" customWidth="1"/>
    <col min="10030" max="10034" width="2.90625" style="160" customWidth="1"/>
    <col min="10035" max="10037" width="2.26953125" style="160" customWidth="1"/>
    <col min="10038" max="10058" width="2.6328125" style="160" customWidth="1"/>
    <col min="10059" max="10240" width="9" style="160"/>
    <col min="10241" max="10241" width="4.7265625" style="160" customWidth="1"/>
    <col min="10242" max="10242" width="14.08984375" style="160" customWidth="1"/>
    <col min="10243" max="10243" width="14.26953125" style="160" customWidth="1"/>
    <col min="10244" max="10244" width="14.90625" style="160" customWidth="1"/>
    <col min="10245" max="10275" width="2.6328125" style="160" customWidth="1"/>
    <col min="10276" max="10284" width="2.90625" style="160" customWidth="1"/>
    <col min="10285" max="10285" width="10" style="160" customWidth="1"/>
    <col min="10286" max="10290" width="2.90625" style="160" customWidth="1"/>
    <col min="10291" max="10293" width="2.26953125" style="160" customWidth="1"/>
    <col min="10294" max="10314" width="2.6328125" style="160" customWidth="1"/>
    <col min="10315" max="10496" width="9" style="160"/>
    <col min="10497" max="10497" width="4.7265625" style="160" customWidth="1"/>
    <col min="10498" max="10498" width="14.08984375" style="160" customWidth="1"/>
    <col min="10499" max="10499" width="14.26953125" style="160" customWidth="1"/>
    <col min="10500" max="10500" width="14.90625" style="160" customWidth="1"/>
    <col min="10501" max="10531" width="2.6328125" style="160" customWidth="1"/>
    <col min="10532" max="10540" width="2.90625" style="160" customWidth="1"/>
    <col min="10541" max="10541" width="10" style="160" customWidth="1"/>
    <col min="10542" max="10546" width="2.90625" style="160" customWidth="1"/>
    <col min="10547" max="10549" width="2.26953125" style="160" customWidth="1"/>
    <col min="10550" max="10570" width="2.6328125" style="160" customWidth="1"/>
    <col min="10571" max="10752" width="9" style="160"/>
    <col min="10753" max="10753" width="4.7265625" style="160" customWidth="1"/>
    <col min="10754" max="10754" width="14.08984375" style="160" customWidth="1"/>
    <col min="10755" max="10755" width="14.26953125" style="160" customWidth="1"/>
    <col min="10756" max="10756" width="14.90625" style="160" customWidth="1"/>
    <col min="10757" max="10787" width="2.6328125" style="160" customWidth="1"/>
    <col min="10788" max="10796" width="2.90625" style="160" customWidth="1"/>
    <col min="10797" max="10797" width="10" style="160" customWidth="1"/>
    <col min="10798" max="10802" width="2.90625" style="160" customWidth="1"/>
    <col min="10803" max="10805" width="2.26953125" style="160" customWidth="1"/>
    <col min="10806" max="10826" width="2.6328125" style="160" customWidth="1"/>
    <col min="10827" max="11008" width="9" style="160"/>
    <col min="11009" max="11009" width="4.7265625" style="160" customWidth="1"/>
    <col min="11010" max="11010" width="14.08984375" style="160" customWidth="1"/>
    <col min="11011" max="11011" width="14.26953125" style="160" customWidth="1"/>
    <col min="11012" max="11012" width="14.90625" style="160" customWidth="1"/>
    <col min="11013" max="11043" width="2.6328125" style="160" customWidth="1"/>
    <col min="11044" max="11052" width="2.90625" style="160" customWidth="1"/>
    <col min="11053" max="11053" width="10" style="160" customWidth="1"/>
    <col min="11054" max="11058" width="2.90625" style="160" customWidth="1"/>
    <col min="11059" max="11061" width="2.26953125" style="160" customWidth="1"/>
    <col min="11062" max="11082" width="2.6328125" style="160" customWidth="1"/>
    <col min="11083" max="11264" width="9" style="160"/>
    <col min="11265" max="11265" width="4.7265625" style="160" customWidth="1"/>
    <col min="11266" max="11266" width="14.08984375" style="160" customWidth="1"/>
    <col min="11267" max="11267" width="14.26953125" style="160" customWidth="1"/>
    <col min="11268" max="11268" width="14.90625" style="160" customWidth="1"/>
    <col min="11269" max="11299" width="2.6328125" style="160" customWidth="1"/>
    <col min="11300" max="11308" width="2.90625" style="160" customWidth="1"/>
    <col min="11309" max="11309" width="10" style="160" customWidth="1"/>
    <col min="11310" max="11314" width="2.90625" style="160" customWidth="1"/>
    <col min="11315" max="11317" width="2.26953125" style="160" customWidth="1"/>
    <col min="11318" max="11338" width="2.6328125" style="160" customWidth="1"/>
    <col min="11339" max="11520" width="9" style="160"/>
    <col min="11521" max="11521" width="4.7265625" style="160" customWidth="1"/>
    <col min="11522" max="11522" width="14.08984375" style="160" customWidth="1"/>
    <col min="11523" max="11523" width="14.26953125" style="160" customWidth="1"/>
    <col min="11524" max="11524" width="14.90625" style="160" customWidth="1"/>
    <col min="11525" max="11555" width="2.6328125" style="160" customWidth="1"/>
    <col min="11556" max="11564" width="2.90625" style="160" customWidth="1"/>
    <col min="11565" max="11565" width="10" style="160" customWidth="1"/>
    <col min="11566" max="11570" width="2.90625" style="160" customWidth="1"/>
    <col min="11571" max="11573" width="2.26953125" style="160" customWidth="1"/>
    <col min="11574" max="11594" width="2.6328125" style="160" customWidth="1"/>
    <col min="11595" max="11776" width="9" style="160"/>
    <col min="11777" max="11777" width="4.7265625" style="160" customWidth="1"/>
    <col min="11778" max="11778" width="14.08984375" style="160" customWidth="1"/>
    <col min="11779" max="11779" width="14.26953125" style="160" customWidth="1"/>
    <col min="11780" max="11780" width="14.90625" style="160" customWidth="1"/>
    <col min="11781" max="11811" width="2.6328125" style="160" customWidth="1"/>
    <col min="11812" max="11820" width="2.90625" style="160" customWidth="1"/>
    <col min="11821" max="11821" width="10" style="160" customWidth="1"/>
    <col min="11822" max="11826" width="2.90625" style="160" customWidth="1"/>
    <col min="11827" max="11829" width="2.26953125" style="160" customWidth="1"/>
    <col min="11830" max="11850" width="2.6328125" style="160" customWidth="1"/>
    <col min="11851" max="12032" width="9" style="160"/>
    <col min="12033" max="12033" width="4.7265625" style="160" customWidth="1"/>
    <col min="12034" max="12034" width="14.08984375" style="160" customWidth="1"/>
    <col min="12035" max="12035" width="14.26953125" style="160" customWidth="1"/>
    <col min="12036" max="12036" width="14.90625" style="160" customWidth="1"/>
    <col min="12037" max="12067" width="2.6328125" style="160" customWidth="1"/>
    <col min="12068" max="12076" width="2.90625" style="160" customWidth="1"/>
    <col min="12077" max="12077" width="10" style="160" customWidth="1"/>
    <col min="12078" max="12082" width="2.90625" style="160" customWidth="1"/>
    <col min="12083" max="12085" width="2.26953125" style="160" customWidth="1"/>
    <col min="12086" max="12106" width="2.6328125" style="160" customWidth="1"/>
    <col min="12107" max="12288" width="9" style="160"/>
    <col min="12289" max="12289" width="4.7265625" style="160" customWidth="1"/>
    <col min="12290" max="12290" width="14.08984375" style="160" customWidth="1"/>
    <col min="12291" max="12291" width="14.26953125" style="160" customWidth="1"/>
    <col min="12292" max="12292" width="14.90625" style="160" customWidth="1"/>
    <col min="12293" max="12323" width="2.6328125" style="160" customWidth="1"/>
    <col min="12324" max="12332" width="2.90625" style="160" customWidth="1"/>
    <col min="12333" max="12333" width="10" style="160" customWidth="1"/>
    <col min="12334" max="12338" width="2.90625" style="160" customWidth="1"/>
    <col min="12339" max="12341" width="2.26953125" style="160" customWidth="1"/>
    <col min="12342" max="12362" width="2.6328125" style="160" customWidth="1"/>
    <col min="12363" max="12544" width="9" style="160"/>
    <col min="12545" max="12545" width="4.7265625" style="160" customWidth="1"/>
    <col min="12546" max="12546" width="14.08984375" style="160" customWidth="1"/>
    <col min="12547" max="12547" width="14.26953125" style="160" customWidth="1"/>
    <col min="12548" max="12548" width="14.90625" style="160" customWidth="1"/>
    <col min="12549" max="12579" width="2.6328125" style="160" customWidth="1"/>
    <col min="12580" max="12588" width="2.90625" style="160" customWidth="1"/>
    <col min="12589" max="12589" width="10" style="160" customWidth="1"/>
    <col min="12590" max="12594" width="2.90625" style="160" customWidth="1"/>
    <col min="12595" max="12597" width="2.26953125" style="160" customWidth="1"/>
    <col min="12598" max="12618" width="2.6328125" style="160" customWidth="1"/>
    <col min="12619" max="12800" width="9" style="160"/>
    <col min="12801" max="12801" width="4.7265625" style="160" customWidth="1"/>
    <col min="12802" max="12802" width="14.08984375" style="160" customWidth="1"/>
    <col min="12803" max="12803" width="14.26953125" style="160" customWidth="1"/>
    <col min="12804" max="12804" width="14.90625" style="160" customWidth="1"/>
    <col min="12805" max="12835" width="2.6328125" style="160" customWidth="1"/>
    <col min="12836" max="12844" width="2.90625" style="160" customWidth="1"/>
    <col min="12845" max="12845" width="10" style="160" customWidth="1"/>
    <col min="12846" max="12850" width="2.90625" style="160" customWidth="1"/>
    <col min="12851" max="12853" width="2.26953125" style="160" customWidth="1"/>
    <col min="12854" max="12874" width="2.6328125" style="160" customWidth="1"/>
    <col min="12875" max="13056" width="9" style="160"/>
    <col min="13057" max="13057" width="4.7265625" style="160" customWidth="1"/>
    <col min="13058" max="13058" width="14.08984375" style="160" customWidth="1"/>
    <col min="13059" max="13059" width="14.26953125" style="160" customWidth="1"/>
    <col min="13060" max="13060" width="14.90625" style="160" customWidth="1"/>
    <col min="13061" max="13091" width="2.6328125" style="160" customWidth="1"/>
    <col min="13092" max="13100" width="2.90625" style="160" customWidth="1"/>
    <col min="13101" max="13101" width="10" style="160" customWidth="1"/>
    <col min="13102" max="13106" width="2.90625" style="160" customWidth="1"/>
    <col min="13107" max="13109" width="2.26953125" style="160" customWidth="1"/>
    <col min="13110" max="13130" width="2.6328125" style="160" customWidth="1"/>
    <col min="13131" max="13312" width="9" style="160"/>
    <col min="13313" max="13313" width="4.7265625" style="160" customWidth="1"/>
    <col min="13314" max="13314" width="14.08984375" style="160" customWidth="1"/>
    <col min="13315" max="13315" width="14.26953125" style="160" customWidth="1"/>
    <col min="13316" max="13316" width="14.90625" style="160" customWidth="1"/>
    <col min="13317" max="13347" width="2.6328125" style="160" customWidth="1"/>
    <col min="13348" max="13356" width="2.90625" style="160" customWidth="1"/>
    <col min="13357" max="13357" width="10" style="160" customWidth="1"/>
    <col min="13358" max="13362" width="2.90625" style="160" customWidth="1"/>
    <col min="13363" max="13365" width="2.26953125" style="160" customWidth="1"/>
    <col min="13366" max="13386" width="2.6328125" style="160" customWidth="1"/>
    <col min="13387" max="13568" width="9" style="160"/>
    <col min="13569" max="13569" width="4.7265625" style="160" customWidth="1"/>
    <col min="13570" max="13570" width="14.08984375" style="160" customWidth="1"/>
    <col min="13571" max="13571" width="14.26953125" style="160" customWidth="1"/>
    <col min="13572" max="13572" width="14.90625" style="160" customWidth="1"/>
    <col min="13573" max="13603" width="2.6328125" style="160" customWidth="1"/>
    <col min="13604" max="13612" width="2.90625" style="160" customWidth="1"/>
    <col min="13613" max="13613" width="10" style="160" customWidth="1"/>
    <col min="13614" max="13618" width="2.90625" style="160" customWidth="1"/>
    <col min="13619" max="13621" width="2.26953125" style="160" customWidth="1"/>
    <col min="13622" max="13642" width="2.6328125" style="160" customWidth="1"/>
    <col min="13643" max="13824" width="9" style="160"/>
    <col min="13825" max="13825" width="4.7265625" style="160" customWidth="1"/>
    <col min="13826" max="13826" width="14.08984375" style="160" customWidth="1"/>
    <col min="13827" max="13827" width="14.26953125" style="160" customWidth="1"/>
    <col min="13828" max="13828" width="14.90625" style="160" customWidth="1"/>
    <col min="13829" max="13859" width="2.6328125" style="160" customWidth="1"/>
    <col min="13860" max="13868" width="2.90625" style="160" customWidth="1"/>
    <col min="13869" max="13869" width="10" style="160" customWidth="1"/>
    <col min="13870" max="13874" width="2.90625" style="160" customWidth="1"/>
    <col min="13875" max="13877" width="2.26953125" style="160" customWidth="1"/>
    <col min="13878" max="13898" width="2.6328125" style="160" customWidth="1"/>
    <col min="13899" max="14080" width="9" style="160"/>
    <col min="14081" max="14081" width="4.7265625" style="160" customWidth="1"/>
    <col min="14082" max="14082" width="14.08984375" style="160" customWidth="1"/>
    <col min="14083" max="14083" width="14.26953125" style="160" customWidth="1"/>
    <col min="14084" max="14084" width="14.90625" style="160" customWidth="1"/>
    <col min="14085" max="14115" width="2.6328125" style="160" customWidth="1"/>
    <col min="14116" max="14124" width="2.90625" style="160" customWidth="1"/>
    <col min="14125" max="14125" width="10" style="160" customWidth="1"/>
    <col min="14126" max="14130" width="2.90625" style="160" customWidth="1"/>
    <col min="14131" max="14133" width="2.26953125" style="160" customWidth="1"/>
    <col min="14134" max="14154" width="2.6328125" style="160" customWidth="1"/>
    <col min="14155" max="14336" width="9" style="160"/>
    <col min="14337" max="14337" width="4.7265625" style="160" customWidth="1"/>
    <col min="14338" max="14338" width="14.08984375" style="160" customWidth="1"/>
    <col min="14339" max="14339" width="14.26953125" style="160" customWidth="1"/>
    <col min="14340" max="14340" width="14.90625" style="160" customWidth="1"/>
    <col min="14341" max="14371" width="2.6328125" style="160" customWidth="1"/>
    <col min="14372" max="14380" width="2.90625" style="160" customWidth="1"/>
    <col min="14381" max="14381" width="10" style="160" customWidth="1"/>
    <col min="14382" max="14386" width="2.90625" style="160" customWidth="1"/>
    <col min="14387" max="14389" width="2.26953125" style="160" customWidth="1"/>
    <col min="14390" max="14410" width="2.6328125" style="160" customWidth="1"/>
    <col min="14411" max="14592" width="9" style="160"/>
    <col min="14593" max="14593" width="4.7265625" style="160" customWidth="1"/>
    <col min="14594" max="14594" width="14.08984375" style="160" customWidth="1"/>
    <col min="14595" max="14595" width="14.26953125" style="160" customWidth="1"/>
    <col min="14596" max="14596" width="14.90625" style="160" customWidth="1"/>
    <col min="14597" max="14627" width="2.6328125" style="160" customWidth="1"/>
    <col min="14628" max="14636" width="2.90625" style="160" customWidth="1"/>
    <col min="14637" max="14637" width="10" style="160" customWidth="1"/>
    <col min="14638" max="14642" width="2.90625" style="160" customWidth="1"/>
    <col min="14643" max="14645" width="2.26953125" style="160" customWidth="1"/>
    <col min="14646" max="14666" width="2.6328125" style="160" customWidth="1"/>
    <col min="14667" max="14848" width="9" style="160"/>
    <col min="14849" max="14849" width="4.7265625" style="160" customWidth="1"/>
    <col min="14850" max="14850" width="14.08984375" style="160" customWidth="1"/>
    <col min="14851" max="14851" width="14.26953125" style="160" customWidth="1"/>
    <col min="14852" max="14852" width="14.90625" style="160" customWidth="1"/>
    <col min="14853" max="14883" width="2.6328125" style="160" customWidth="1"/>
    <col min="14884" max="14892" width="2.90625" style="160" customWidth="1"/>
    <col min="14893" max="14893" width="10" style="160" customWidth="1"/>
    <col min="14894" max="14898" width="2.90625" style="160" customWidth="1"/>
    <col min="14899" max="14901" width="2.26953125" style="160" customWidth="1"/>
    <col min="14902" max="14922" width="2.6328125" style="160" customWidth="1"/>
    <col min="14923" max="15104" width="9" style="160"/>
    <col min="15105" max="15105" width="4.7265625" style="160" customWidth="1"/>
    <col min="15106" max="15106" width="14.08984375" style="160" customWidth="1"/>
    <col min="15107" max="15107" width="14.26953125" style="160" customWidth="1"/>
    <col min="15108" max="15108" width="14.90625" style="160" customWidth="1"/>
    <col min="15109" max="15139" width="2.6328125" style="160" customWidth="1"/>
    <col min="15140" max="15148" width="2.90625" style="160" customWidth="1"/>
    <col min="15149" max="15149" width="10" style="160" customWidth="1"/>
    <col min="15150" max="15154" width="2.90625" style="160" customWidth="1"/>
    <col min="15155" max="15157" width="2.26953125" style="160" customWidth="1"/>
    <col min="15158" max="15178" width="2.6328125" style="160" customWidth="1"/>
    <col min="15179" max="15360" width="9" style="160"/>
    <col min="15361" max="15361" width="4.7265625" style="160" customWidth="1"/>
    <col min="15362" max="15362" width="14.08984375" style="160" customWidth="1"/>
    <col min="15363" max="15363" width="14.26953125" style="160" customWidth="1"/>
    <col min="15364" max="15364" width="14.90625" style="160" customWidth="1"/>
    <col min="15365" max="15395" width="2.6328125" style="160" customWidth="1"/>
    <col min="15396" max="15404" width="2.90625" style="160" customWidth="1"/>
    <col min="15405" max="15405" width="10" style="160" customWidth="1"/>
    <col min="15406" max="15410" width="2.90625" style="160" customWidth="1"/>
    <col min="15411" max="15413" width="2.26953125" style="160" customWidth="1"/>
    <col min="15414" max="15434" width="2.6328125" style="160" customWidth="1"/>
    <col min="15435" max="15616" width="9" style="160"/>
    <col min="15617" max="15617" width="4.7265625" style="160" customWidth="1"/>
    <col min="15618" max="15618" width="14.08984375" style="160" customWidth="1"/>
    <col min="15619" max="15619" width="14.26953125" style="160" customWidth="1"/>
    <col min="15620" max="15620" width="14.90625" style="160" customWidth="1"/>
    <col min="15621" max="15651" width="2.6328125" style="160" customWidth="1"/>
    <col min="15652" max="15660" width="2.90625" style="160" customWidth="1"/>
    <col min="15661" max="15661" width="10" style="160" customWidth="1"/>
    <col min="15662" max="15666" width="2.90625" style="160" customWidth="1"/>
    <col min="15667" max="15669" width="2.26953125" style="160" customWidth="1"/>
    <col min="15670" max="15690" width="2.6328125" style="160" customWidth="1"/>
    <col min="15691" max="15872" width="9" style="160"/>
    <col min="15873" max="15873" width="4.7265625" style="160" customWidth="1"/>
    <col min="15874" max="15874" width="14.08984375" style="160" customWidth="1"/>
    <col min="15875" max="15875" width="14.26953125" style="160" customWidth="1"/>
    <col min="15876" max="15876" width="14.90625" style="160" customWidth="1"/>
    <col min="15877" max="15907" width="2.6328125" style="160" customWidth="1"/>
    <col min="15908" max="15916" width="2.90625" style="160" customWidth="1"/>
    <col min="15917" max="15917" width="10" style="160" customWidth="1"/>
    <col min="15918" max="15922" width="2.90625" style="160" customWidth="1"/>
    <col min="15923" max="15925" width="2.26953125" style="160" customWidth="1"/>
    <col min="15926" max="15946" width="2.6328125" style="160" customWidth="1"/>
    <col min="15947" max="16128" width="9" style="160"/>
    <col min="16129" max="16129" width="4.7265625" style="160" customWidth="1"/>
    <col min="16130" max="16130" width="14.08984375" style="160" customWidth="1"/>
    <col min="16131" max="16131" width="14.26953125" style="160" customWidth="1"/>
    <col min="16132" max="16132" width="14.90625" style="160" customWidth="1"/>
    <col min="16133" max="16163" width="2.6328125" style="160" customWidth="1"/>
    <col min="16164" max="16172" width="2.90625" style="160" customWidth="1"/>
    <col min="16173" max="16173" width="10" style="160" customWidth="1"/>
    <col min="16174" max="16178" width="2.90625" style="160" customWidth="1"/>
    <col min="16179" max="16181" width="2.26953125" style="160" customWidth="1"/>
    <col min="16182" max="16202" width="2.6328125" style="160" customWidth="1"/>
    <col min="16203" max="16384" width="9" style="160"/>
  </cols>
  <sheetData>
    <row r="1" spans="1:59" ht="11.25" customHeight="1"/>
    <row r="2" spans="1:59" s="164" customFormat="1" ht="21" customHeight="1">
      <c r="A2" s="162" t="s">
        <v>150</v>
      </c>
      <c r="B2" s="163"/>
      <c r="C2" s="291" t="s">
        <v>153</v>
      </c>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c r="AQ2" s="163"/>
      <c r="AR2" s="163"/>
      <c r="AS2" s="163"/>
      <c r="AT2" s="163"/>
      <c r="AU2" s="163"/>
      <c r="AV2" s="163"/>
      <c r="AW2" s="163"/>
      <c r="AX2" s="163"/>
      <c r="AY2" s="163"/>
      <c r="AZ2" s="163"/>
    </row>
    <row r="3" spans="1:59" s="164" customFormat="1" ht="21" customHeight="1" thickBot="1">
      <c r="A3" s="809" t="s">
        <v>87</v>
      </c>
      <c r="B3" s="809"/>
      <c r="C3" s="809"/>
      <c r="D3" s="809"/>
      <c r="E3" s="809"/>
      <c r="F3" s="809"/>
      <c r="G3" s="809"/>
      <c r="H3" s="809"/>
      <c r="I3" s="809"/>
      <c r="J3" s="809"/>
      <c r="K3" s="809"/>
      <c r="L3" s="809"/>
      <c r="M3" s="809"/>
      <c r="N3" s="809"/>
      <c r="O3" s="809"/>
      <c r="P3" s="809"/>
      <c r="Q3" s="809"/>
      <c r="R3" s="809"/>
      <c r="S3" s="809"/>
      <c r="T3" s="809"/>
      <c r="U3" s="809"/>
      <c r="V3" s="809"/>
      <c r="W3" s="809"/>
      <c r="X3" s="809"/>
      <c r="Y3" s="809"/>
      <c r="Z3" s="809"/>
      <c r="AA3" s="809"/>
      <c r="AB3" s="809"/>
      <c r="AC3" s="809"/>
      <c r="AD3" s="809"/>
      <c r="AE3" s="809"/>
      <c r="AF3" s="809"/>
      <c r="AG3" s="809"/>
      <c r="AH3" s="809"/>
      <c r="AI3" s="809"/>
      <c r="AJ3" s="809"/>
      <c r="AK3" s="809"/>
      <c r="AL3" s="809"/>
      <c r="AM3" s="809"/>
      <c r="AN3" s="809"/>
      <c r="AO3" s="809"/>
      <c r="AP3" s="809"/>
      <c r="AQ3" s="809"/>
      <c r="AR3" s="809"/>
      <c r="AS3" s="809"/>
      <c r="AT3" s="165"/>
      <c r="AU3" s="165"/>
      <c r="AV3" s="165"/>
      <c r="AW3" s="165"/>
      <c r="AX3" s="165"/>
      <c r="AY3" s="165"/>
      <c r="AZ3" s="165"/>
      <c r="BA3" s="165"/>
      <c r="BB3" s="165"/>
      <c r="BC3" s="165"/>
      <c r="BD3" s="165"/>
      <c r="BE3" s="165"/>
      <c r="BF3" s="165"/>
      <c r="BG3" s="165"/>
    </row>
    <row r="4" spans="1:59" s="164" customFormat="1" ht="18.75" customHeight="1" thickBot="1">
      <c r="B4" s="162"/>
      <c r="C4" s="162"/>
      <c r="D4" s="162"/>
      <c r="E4" s="162"/>
      <c r="F4" s="162"/>
      <c r="AC4" s="810" t="s">
        <v>88</v>
      </c>
      <c r="AD4" s="811"/>
      <c r="AE4" s="811"/>
      <c r="AF4" s="811"/>
      <c r="AG4" s="811"/>
      <c r="AH4" s="811"/>
      <c r="AI4" s="811"/>
      <c r="AJ4" s="811"/>
      <c r="AK4" s="811"/>
      <c r="AL4" s="812"/>
      <c r="AM4" s="166" t="s">
        <v>89</v>
      </c>
      <c r="AN4" s="167"/>
      <c r="AO4" s="167"/>
      <c r="AP4" s="167"/>
      <c r="AQ4" s="167"/>
      <c r="AR4" s="167"/>
      <c r="AS4" s="168"/>
    </row>
    <row r="5" spans="1:59" s="164" customFormat="1" ht="18.75" customHeight="1" thickBot="1">
      <c r="A5" s="765" t="s">
        <v>30</v>
      </c>
      <c r="B5" s="766"/>
      <c r="C5" s="766"/>
      <c r="D5" s="766"/>
      <c r="E5" s="731" t="s">
        <v>141</v>
      </c>
      <c r="F5" s="705"/>
      <c r="G5" s="705"/>
      <c r="H5" s="705"/>
      <c r="I5" s="705"/>
      <c r="J5" s="705"/>
      <c r="K5" s="705"/>
      <c r="L5" s="705"/>
      <c r="M5" s="705"/>
      <c r="N5" s="705"/>
      <c r="O5" s="705"/>
      <c r="P5" s="765" t="s">
        <v>90</v>
      </c>
      <c r="Q5" s="766"/>
      <c r="R5" s="766"/>
      <c r="S5" s="766"/>
      <c r="T5" s="766"/>
      <c r="U5" s="766"/>
      <c r="V5" s="766"/>
      <c r="W5" s="766"/>
      <c r="X5" s="766"/>
      <c r="Y5" s="802"/>
      <c r="Z5" s="796" t="s">
        <v>91</v>
      </c>
      <c r="AA5" s="766"/>
      <c r="AB5" s="766"/>
      <c r="AC5" s="766"/>
      <c r="AD5" s="766"/>
      <c r="AE5" s="766"/>
      <c r="AF5" s="766"/>
      <c r="AG5" s="766"/>
      <c r="AH5" s="766"/>
      <c r="AI5" s="766"/>
      <c r="AJ5" s="766"/>
      <c r="AK5" s="766"/>
      <c r="AL5" s="766"/>
      <c r="AM5" s="766"/>
      <c r="AN5" s="766"/>
      <c r="AO5" s="766"/>
      <c r="AP5" s="766"/>
      <c r="AQ5" s="766"/>
      <c r="AR5" s="766"/>
      <c r="AS5" s="797"/>
    </row>
    <row r="6" spans="1:59" s="164" customFormat="1" ht="18.75" customHeight="1" thickBot="1">
      <c r="A6" s="740"/>
      <c r="B6" s="741"/>
      <c r="C6" s="741"/>
      <c r="D6" s="741"/>
      <c r="E6" s="793" t="s">
        <v>29</v>
      </c>
      <c r="F6" s="794"/>
      <c r="G6" s="794"/>
      <c r="H6" s="794"/>
      <c r="I6" s="794"/>
      <c r="J6" s="794"/>
      <c r="K6" s="794"/>
      <c r="L6" s="794"/>
      <c r="M6" s="794"/>
      <c r="N6" s="794"/>
      <c r="O6" s="794"/>
      <c r="P6" s="794"/>
      <c r="Q6" s="794"/>
      <c r="R6" s="794"/>
      <c r="S6" s="794"/>
      <c r="T6" s="794"/>
      <c r="U6" s="794"/>
      <c r="V6" s="794"/>
      <c r="W6" s="794"/>
      <c r="X6" s="794"/>
      <c r="Y6" s="794"/>
      <c r="Z6" s="794"/>
      <c r="AA6" s="795"/>
      <c r="AB6" s="796" t="s">
        <v>23</v>
      </c>
      <c r="AC6" s="766"/>
      <c r="AD6" s="766"/>
      <c r="AE6" s="766"/>
      <c r="AF6" s="766"/>
      <c r="AG6" s="766"/>
      <c r="AH6" s="766"/>
      <c r="AI6" s="766"/>
      <c r="AJ6" s="766"/>
      <c r="AK6" s="766"/>
      <c r="AL6" s="766"/>
      <c r="AM6" s="766"/>
      <c r="AN6" s="766"/>
      <c r="AO6" s="766"/>
      <c r="AP6" s="766"/>
      <c r="AQ6" s="766"/>
      <c r="AR6" s="766"/>
      <c r="AS6" s="797"/>
    </row>
    <row r="7" spans="1:59" s="164" customFormat="1" ht="18.75" customHeight="1" thickBot="1">
      <c r="A7" s="765" t="s">
        <v>28</v>
      </c>
      <c r="B7" s="766"/>
      <c r="C7" s="766"/>
      <c r="D7" s="169" t="s">
        <v>92</v>
      </c>
      <c r="E7" s="798" t="s">
        <v>27</v>
      </c>
      <c r="F7" s="794"/>
      <c r="G7" s="794"/>
      <c r="H7" s="794"/>
      <c r="I7" s="794"/>
      <c r="J7" s="794"/>
      <c r="K7" s="794"/>
      <c r="L7" s="795"/>
      <c r="M7" s="798" t="s">
        <v>93</v>
      </c>
      <c r="N7" s="794"/>
      <c r="O7" s="794"/>
      <c r="P7" s="794"/>
      <c r="Q7" s="794"/>
      <c r="R7" s="794"/>
      <c r="S7" s="794"/>
      <c r="T7" s="794"/>
      <c r="U7" s="794"/>
      <c r="V7" s="795"/>
      <c r="W7" s="798" t="s">
        <v>26</v>
      </c>
      <c r="X7" s="794"/>
      <c r="Y7" s="794"/>
      <c r="Z7" s="794"/>
      <c r="AA7" s="794"/>
      <c r="AB7" s="794"/>
      <c r="AC7" s="794"/>
      <c r="AD7" s="794"/>
      <c r="AE7" s="795"/>
      <c r="AF7" s="799" t="s">
        <v>143</v>
      </c>
      <c r="AG7" s="800"/>
      <c r="AH7" s="800"/>
      <c r="AI7" s="800"/>
      <c r="AJ7" s="800"/>
      <c r="AK7" s="800"/>
      <c r="AL7" s="800"/>
      <c r="AM7" s="800"/>
      <c r="AN7" s="800"/>
      <c r="AO7" s="800"/>
      <c r="AP7" s="800"/>
      <c r="AQ7" s="800"/>
      <c r="AR7" s="800"/>
      <c r="AS7" s="801"/>
    </row>
    <row r="8" spans="1:59" s="164" customFormat="1" ht="18.75" customHeight="1" thickBot="1">
      <c r="A8" s="765" t="s">
        <v>94</v>
      </c>
      <c r="B8" s="766"/>
      <c r="C8" s="766"/>
      <c r="D8" s="766"/>
      <c r="E8" s="766"/>
      <c r="F8" s="766"/>
      <c r="G8" s="766"/>
      <c r="H8" s="766"/>
      <c r="I8" s="766"/>
      <c r="J8" s="766"/>
      <c r="K8" s="766"/>
      <c r="L8" s="802"/>
      <c r="M8" s="803">
        <v>4</v>
      </c>
      <c r="N8" s="804"/>
      <c r="O8" s="804"/>
      <c r="P8" s="804"/>
      <c r="Q8" s="804"/>
      <c r="R8" s="804"/>
      <c r="S8" s="804"/>
      <c r="T8" s="804"/>
      <c r="U8" s="804"/>
      <c r="V8" s="805"/>
      <c r="W8" s="798" t="s">
        <v>24</v>
      </c>
      <c r="X8" s="794"/>
      <c r="Y8" s="794"/>
      <c r="Z8" s="794"/>
      <c r="AA8" s="794"/>
      <c r="AB8" s="794"/>
      <c r="AC8" s="794"/>
      <c r="AD8" s="794"/>
      <c r="AE8" s="795"/>
      <c r="AF8" s="806"/>
      <c r="AG8" s="807"/>
      <c r="AH8" s="807"/>
      <c r="AI8" s="807"/>
      <c r="AJ8" s="807"/>
      <c r="AK8" s="807"/>
      <c r="AL8" s="807"/>
      <c r="AM8" s="807"/>
      <c r="AN8" s="807"/>
      <c r="AO8" s="807"/>
      <c r="AP8" s="807"/>
      <c r="AQ8" s="807"/>
      <c r="AR8" s="807"/>
      <c r="AS8" s="808"/>
    </row>
    <row r="9" spans="1:59" s="164" customFormat="1" ht="18.75" customHeight="1">
      <c r="A9" s="785" t="s">
        <v>22</v>
      </c>
      <c r="B9" s="675" t="s">
        <v>21</v>
      </c>
      <c r="C9" s="782" t="s">
        <v>20</v>
      </c>
      <c r="D9" s="775" t="s">
        <v>19</v>
      </c>
      <c r="E9" s="774" t="s">
        <v>18</v>
      </c>
      <c r="F9" s="775"/>
      <c r="G9" s="775"/>
      <c r="H9" s="775"/>
      <c r="I9" s="775"/>
      <c r="J9" s="775"/>
      <c r="K9" s="776"/>
      <c r="L9" s="774" t="s">
        <v>17</v>
      </c>
      <c r="M9" s="775"/>
      <c r="N9" s="775"/>
      <c r="O9" s="775"/>
      <c r="P9" s="775"/>
      <c r="Q9" s="775"/>
      <c r="R9" s="776"/>
      <c r="S9" s="774" t="s">
        <v>16</v>
      </c>
      <c r="T9" s="775"/>
      <c r="U9" s="775"/>
      <c r="V9" s="775"/>
      <c r="W9" s="775"/>
      <c r="X9" s="775"/>
      <c r="Y9" s="776"/>
      <c r="Z9" s="777" t="s">
        <v>15</v>
      </c>
      <c r="AA9" s="775"/>
      <c r="AB9" s="775"/>
      <c r="AC9" s="775"/>
      <c r="AD9" s="775"/>
      <c r="AE9" s="775"/>
      <c r="AF9" s="776"/>
      <c r="AG9" s="778"/>
      <c r="AH9" s="779"/>
      <c r="AI9" s="780"/>
      <c r="AJ9" s="781" t="s">
        <v>95</v>
      </c>
      <c r="AK9" s="782"/>
      <c r="AL9" s="782"/>
      <c r="AM9" s="782" t="s">
        <v>14</v>
      </c>
      <c r="AN9" s="782"/>
      <c r="AO9" s="782"/>
      <c r="AP9" s="782" t="s">
        <v>13</v>
      </c>
      <c r="AQ9" s="782"/>
      <c r="AR9" s="782"/>
      <c r="AS9" s="791" t="s">
        <v>12</v>
      </c>
    </row>
    <row r="10" spans="1:59" s="164" customFormat="1" ht="18.75" customHeight="1">
      <c r="A10" s="786"/>
      <c r="B10" s="676"/>
      <c r="C10" s="784"/>
      <c r="D10" s="788"/>
      <c r="E10" s="433">
        <v>1</v>
      </c>
      <c r="F10" s="434">
        <v>2</v>
      </c>
      <c r="G10" s="434">
        <v>3</v>
      </c>
      <c r="H10" s="435">
        <v>4</v>
      </c>
      <c r="I10" s="434">
        <v>5</v>
      </c>
      <c r="J10" s="434">
        <v>6</v>
      </c>
      <c r="K10" s="436">
        <v>7</v>
      </c>
      <c r="L10" s="433">
        <v>8</v>
      </c>
      <c r="M10" s="434">
        <v>9</v>
      </c>
      <c r="N10" s="434">
        <v>10</v>
      </c>
      <c r="O10" s="434">
        <v>11</v>
      </c>
      <c r="P10" s="434">
        <v>12</v>
      </c>
      <c r="Q10" s="434">
        <v>13</v>
      </c>
      <c r="R10" s="436">
        <v>14</v>
      </c>
      <c r="S10" s="433">
        <v>15</v>
      </c>
      <c r="T10" s="434">
        <v>16</v>
      </c>
      <c r="U10" s="434">
        <v>17</v>
      </c>
      <c r="V10" s="434">
        <v>18</v>
      </c>
      <c r="W10" s="434">
        <v>19</v>
      </c>
      <c r="X10" s="434">
        <v>20</v>
      </c>
      <c r="Y10" s="436">
        <v>21</v>
      </c>
      <c r="Z10" s="435">
        <v>22</v>
      </c>
      <c r="AA10" s="434">
        <v>23</v>
      </c>
      <c r="AB10" s="434">
        <v>24</v>
      </c>
      <c r="AC10" s="434">
        <v>25</v>
      </c>
      <c r="AD10" s="434">
        <v>26</v>
      </c>
      <c r="AE10" s="434">
        <v>27</v>
      </c>
      <c r="AF10" s="436">
        <v>28</v>
      </c>
      <c r="AG10" s="170">
        <v>29</v>
      </c>
      <c r="AH10" s="171">
        <v>30</v>
      </c>
      <c r="AI10" s="172">
        <v>31</v>
      </c>
      <c r="AJ10" s="783"/>
      <c r="AK10" s="784"/>
      <c r="AL10" s="784"/>
      <c r="AM10" s="784"/>
      <c r="AN10" s="784"/>
      <c r="AO10" s="784"/>
      <c r="AP10" s="784"/>
      <c r="AQ10" s="784"/>
      <c r="AR10" s="784"/>
      <c r="AS10" s="792"/>
    </row>
    <row r="11" spans="1:59" s="164" customFormat="1" ht="18.75" customHeight="1">
      <c r="A11" s="786"/>
      <c r="B11" s="676"/>
      <c r="C11" s="784"/>
      <c r="D11" s="788"/>
      <c r="E11" s="437" t="s">
        <v>96</v>
      </c>
      <c r="F11" s="434" t="s">
        <v>97</v>
      </c>
      <c r="G11" s="434" t="s">
        <v>98</v>
      </c>
      <c r="H11" s="434" t="s">
        <v>99</v>
      </c>
      <c r="I11" s="434" t="s">
        <v>100</v>
      </c>
      <c r="J11" s="434" t="s">
        <v>101</v>
      </c>
      <c r="K11" s="436" t="s">
        <v>102</v>
      </c>
      <c r="L11" s="437" t="s">
        <v>96</v>
      </c>
      <c r="M11" s="434" t="s">
        <v>97</v>
      </c>
      <c r="N11" s="434" t="s">
        <v>98</v>
      </c>
      <c r="O11" s="434" t="s">
        <v>99</v>
      </c>
      <c r="P11" s="434" t="s">
        <v>100</v>
      </c>
      <c r="Q11" s="434" t="s">
        <v>101</v>
      </c>
      <c r="R11" s="436" t="s">
        <v>102</v>
      </c>
      <c r="S11" s="437" t="s">
        <v>96</v>
      </c>
      <c r="T11" s="434" t="s">
        <v>97</v>
      </c>
      <c r="U11" s="434" t="s">
        <v>98</v>
      </c>
      <c r="V11" s="434" t="s">
        <v>99</v>
      </c>
      <c r="W11" s="434" t="s">
        <v>100</v>
      </c>
      <c r="X11" s="434" t="s">
        <v>101</v>
      </c>
      <c r="Y11" s="436" t="s">
        <v>102</v>
      </c>
      <c r="Z11" s="437" t="s">
        <v>96</v>
      </c>
      <c r="AA11" s="434" t="s">
        <v>97</v>
      </c>
      <c r="AB11" s="434" t="s">
        <v>98</v>
      </c>
      <c r="AC11" s="434" t="s">
        <v>99</v>
      </c>
      <c r="AD11" s="434" t="s">
        <v>100</v>
      </c>
      <c r="AE11" s="434" t="s">
        <v>101</v>
      </c>
      <c r="AF11" s="436" t="s">
        <v>102</v>
      </c>
      <c r="AG11" s="170" t="s">
        <v>96</v>
      </c>
      <c r="AH11" s="171" t="s">
        <v>97</v>
      </c>
      <c r="AI11" s="172" t="s">
        <v>98</v>
      </c>
      <c r="AJ11" s="783"/>
      <c r="AK11" s="784"/>
      <c r="AL11" s="784"/>
      <c r="AM11" s="784"/>
      <c r="AN11" s="784"/>
      <c r="AO11" s="784"/>
      <c r="AP11" s="784"/>
      <c r="AQ11" s="784"/>
      <c r="AR11" s="784"/>
      <c r="AS11" s="792"/>
    </row>
    <row r="12" spans="1:59" s="164" customFormat="1" ht="17.25" customHeight="1">
      <c r="A12" s="786"/>
      <c r="B12" s="173" t="s">
        <v>108</v>
      </c>
      <c r="C12" s="174" t="s">
        <v>103</v>
      </c>
      <c r="D12" s="175" t="s">
        <v>104</v>
      </c>
      <c r="E12" s="173">
        <v>8</v>
      </c>
      <c r="F12" s="176">
        <v>8</v>
      </c>
      <c r="G12" s="176"/>
      <c r="H12" s="177"/>
      <c r="I12" s="176">
        <v>8</v>
      </c>
      <c r="J12" s="174">
        <v>8</v>
      </c>
      <c r="K12" s="175">
        <v>8</v>
      </c>
      <c r="L12" s="173">
        <v>8</v>
      </c>
      <c r="M12" s="176">
        <v>8</v>
      </c>
      <c r="N12" s="176"/>
      <c r="O12" s="176"/>
      <c r="P12" s="176">
        <v>8</v>
      </c>
      <c r="Q12" s="174">
        <v>8</v>
      </c>
      <c r="R12" s="175">
        <v>8</v>
      </c>
      <c r="S12" s="173">
        <v>8</v>
      </c>
      <c r="T12" s="176">
        <v>8</v>
      </c>
      <c r="U12" s="176"/>
      <c r="V12" s="176"/>
      <c r="W12" s="176">
        <v>8</v>
      </c>
      <c r="X12" s="174">
        <v>8</v>
      </c>
      <c r="Y12" s="175">
        <v>8</v>
      </c>
      <c r="Z12" s="173">
        <v>8</v>
      </c>
      <c r="AA12" s="176">
        <v>8</v>
      </c>
      <c r="AB12" s="176"/>
      <c r="AC12" s="176"/>
      <c r="AD12" s="176">
        <v>8</v>
      </c>
      <c r="AE12" s="174">
        <v>8</v>
      </c>
      <c r="AF12" s="175">
        <v>8</v>
      </c>
      <c r="AG12" s="178">
        <v>8</v>
      </c>
      <c r="AH12" s="179">
        <v>8</v>
      </c>
      <c r="AI12" s="180"/>
      <c r="AJ12" s="752">
        <f>SUM(E12:AF12)</f>
        <v>160</v>
      </c>
      <c r="AK12" s="752"/>
      <c r="AL12" s="753"/>
      <c r="AM12" s="754">
        <f>AJ12/4</f>
        <v>40</v>
      </c>
      <c r="AN12" s="755"/>
      <c r="AO12" s="756"/>
      <c r="AP12" s="754">
        <f>IFERROR(IF(AJ12/4/$AG$23&gt;1,1,ROUNDDOWN(AJ12/4/$AG$23,1)),0)</f>
        <v>1</v>
      </c>
      <c r="AQ12" s="755"/>
      <c r="AR12" s="756"/>
      <c r="AS12" s="181" t="s">
        <v>147</v>
      </c>
    </row>
    <row r="13" spans="1:59" s="164" customFormat="1" ht="17.25" customHeight="1">
      <c r="A13" s="786"/>
      <c r="B13" s="173" t="s">
        <v>108</v>
      </c>
      <c r="C13" s="174" t="s">
        <v>103</v>
      </c>
      <c r="D13" s="175" t="s">
        <v>105</v>
      </c>
      <c r="E13" s="173">
        <v>8</v>
      </c>
      <c r="F13" s="176">
        <v>8</v>
      </c>
      <c r="G13" s="176"/>
      <c r="H13" s="176"/>
      <c r="I13" s="176">
        <v>8</v>
      </c>
      <c r="J13" s="174">
        <v>8</v>
      </c>
      <c r="K13" s="175">
        <v>8</v>
      </c>
      <c r="L13" s="173">
        <v>8</v>
      </c>
      <c r="M13" s="176">
        <v>8</v>
      </c>
      <c r="N13" s="176"/>
      <c r="O13" s="176"/>
      <c r="P13" s="176">
        <v>8</v>
      </c>
      <c r="Q13" s="174">
        <v>8</v>
      </c>
      <c r="R13" s="175">
        <v>8</v>
      </c>
      <c r="S13" s="173">
        <v>8</v>
      </c>
      <c r="T13" s="176">
        <v>8</v>
      </c>
      <c r="U13" s="176"/>
      <c r="V13" s="176"/>
      <c r="W13" s="176">
        <v>8</v>
      </c>
      <c r="X13" s="174">
        <v>8</v>
      </c>
      <c r="Y13" s="175">
        <v>8</v>
      </c>
      <c r="Z13" s="173">
        <v>8</v>
      </c>
      <c r="AA13" s="176">
        <v>8</v>
      </c>
      <c r="AB13" s="176"/>
      <c r="AC13" s="176"/>
      <c r="AD13" s="176">
        <v>8</v>
      </c>
      <c r="AE13" s="174">
        <v>8</v>
      </c>
      <c r="AF13" s="175">
        <v>8</v>
      </c>
      <c r="AG13" s="178">
        <v>8</v>
      </c>
      <c r="AH13" s="179">
        <v>8</v>
      </c>
      <c r="AI13" s="180"/>
      <c r="AJ13" s="752">
        <f t="shared" ref="AJ13:AJ21" si="0">SUM(E13:AF13)</f>
        <v>160</v>
      </c>
      <c r="AK13" s="752"/>
      <c r="AL13" s="753"/>
      <c r="AM13" s="754">
        <f t="shared" ref="AM13:AM21" si="1">AJ13/4</f>
        <v>40</v>
      </c>
      <c r="AN13" s="755"/>
      <c r="AO13" s="756"/>
      <c r="AP13" s="754">
        <f t="shared" ref="AP13:AP21" si="2">IFERROR(IF(AJ13/4/$AG$23&gt;1,1,ROUNDDOWN(AJ13/4/$AG$23,1)),0)</f>
        <v>1</v>
      </c>
      <c r="AQ13" s="755"/>
      <c r="AR13" s="756"/>
      <c r="AS13" s="181"/>
    </row>
    <row r="14" spans="1:59" s="164" customFormat="1" ht="17.25" customHeight="1">
      <c r="A14" s="786"/>
      <c r="B14" s="173" t="s">
        <v>108</v>
      </c>
      <c r="C14" s="174" t="s">
        <v>106</v>
      </c>
      <c r="D14" s="175" t="s">
        <v>107</v>
      </c>
      <c r="E14" s="173"/>
      <c r="F14" s="176">
        <v>8</v>
      </c>
      <c r="G14" s="176"/>
      <c r="H14" s="176"/>
      <c r="I14" s="176">
        <v>8</v>
      </c>
      <c r="J14" s="174"/>
      <c r="K14" s="175">
        <v>8</v>
      </c>
      <c r="L14" s="173"/>
      <c r="M14" s="176">
        <v>8</v>
      </c>
      <c r="N14" s="176"/>
      <c r="O14" s="176"/>
      <c r="P14" s="176">
        <v>8</v>
      </c>
      <c r="Q14" s="174"/>
      <c r="R14" s="175">
        <v>8</v>
      </c>
      <c r="S14" s="173"/>
      <c r="T14" s="176">
        <v>8</v>
      </c>
      <c r="U14" s="176"/>
      <c r="V14" s="176"/>
      <c r="W14" s="176">
        <v>8</v>
      </c>
      <c r="X14" s="174"/>
      <c r="Y14" s="175">
        <v>8</v>
      </c>
      <c r="Z14" s="173"/>
      <c r="AA14" s="176">
        <v>8</v>
      </c>
      <c r="AB14" s="176"/>
      <c r="AC14" s="176"/>
      <c r="AD14" s="176">
        <v>8</v>
      </c>
      <c r="AE14" s="174"/>
      <c r="AF14" s="175">
        <v>8</v>
      </c>
      <c r="AG14" s="178"/>
      <c r="AH14" s="179">
        <v>8</v>
      </c>
      <c r="AI14" s="180"/>
      <c r="AJ14" s="752">
        <f>SUM(E14:AF14)</f>
        <v>96</v>
      </c>
      <c r="AK14" s="752"/>
      <c r="AL14" s="753"/>
      <c r="AM14" s="754">
        <f t="shared" si="1"/>
        <v>24</v>
      </c>
      <c r="AN14" s="755"/>
      <c r="AO14" s="756"/>
      <c r="AP14" s="754">
        <f t="shared" si="2"/>
        <v>0.6</v>
      </c>
      <c r="AQ14" s="755"/>
      <c r="AR14" s="756"/>
      <c r="AS14" s="181" t="s">
        <v>148</v>
      </c>
    </row>
    <row r="15" spans="1:59" s="164" customFormat="1" ht="17.25" customHeight="1">
      <c r="A15" s="786"/>
      <c r="B15" s="173" t="s">
        <v>108</v>
      </c>
      <c r="C15" s="174" t="s">
        <v>109</v>
      </c>
      <c r="D15" s="175" t="s">
        <v>110</v>
      </c>
      <c r="E15" s="173">
        <v>4</v>
      </c>
      <c r="F15" s="176">
        <v>4</v>
      </c>
      <c r="G15" s="176"/>
      <c r="H15" s="176"/>
      <c r="I15" s="176">
        <v>4</v>
      </c>
      <c r="J15" s="174">
        <v>4</v>
      </c>
      <c r="K15" s="175">
        <v>4</v>
      </c>
      <c r="L15" s="173">
        <v>4</v>
      </c>
      <c r="M15" s="176">
        <v>4</v>
      </c>
      <c r="N15" s="176"/>
      <c r="O15" s="176"/>
      <c r="P15" s="176">
        <v>4</v>
      </c>
      <c r="Q15" s="174">
        <v>4</v>
      </c>
      <c r="R15" s="175">
        <v>4</v>
      </c>
      <c r="S15" s="173">
        <v>4</v>
      </c>
      <c r="T15" s="176">
        <v>4</v>
      </c>
      <c r="U15" s="176"/>
      <c r="V15" s="176"/>
      <c r="W15" s="176">
        <v>4</v>
      </c>
      <c r="X15" s="174">
        <v>4</v>
      </c>
      <c r="Y15" s="175">
        <v>4</v>
      </c>
      <c r="Z15" s="173">
        <v>4</v>
      </c>
      <c r="AA15" s="176">
        <v>4</v>
      </c>
      <c r="AB15" s="176"/>
      <c r="AC15" s="176"/>
      <c r="AD15" s="176">
        <v>4</v>
      </c>
      <c r="AE15" s="174">
        <v>4</v>
      </c>
      <c r="AF15" s="175">
        <v>4</v>
      </c>
      <c r="AG15" s="178">
        <v>4</v>
      </c>
      <c r="AH15" s="179">
        <v>4</v>
      </c>
      <c r="AI15" s="180"/>
      <c r="AJ15" s="752">
        <f>SUM(E15:AF15)</f>
        <v>80</v>
      </c>
      <c r="AK15" s="752"/>
      <c r="AL15" s="753"/>
      <c r="AM15" s="754">
        <f>AJ15/4</f>
        <v>20</v>
      </c>
      <c r="AN15" s="755"/>
      <c r="AO15" s="756"/>
      <c r="AP15" s="754">
        <f t="shared" si="2"/>
        <v>0.5</v>
      </c>
      <c r="AQ15" s="755"/>
      <c r="AR15" s="756"/>
      <c r="AS15" s="181" t="s">
        <v>149</v>
      </c>
    </row>
    <row r="16" spans="1:59" s="164" customFormat="1" ht="17.25" customHeight="1">
      <c r="A16" s="786"/>
      <c r="B16" s="182" t="s">
        <v>111</v>
      </c>
      <c r="C16" s="183" t="s">
        <v>112</v>
      </c>
      <c r="D16" s="175" t="s">
        <v>113</v>
      </c>
      <c r="E16" s="173"/>
      <c r="F16" s="176"/>
      <c r="G16" s="176"/>
      <c r="H16" s="176"/>
      <c r="I16" s="176"/>
      <c r="J16" s="174"/>
      <c r="K16" s="175"/>
      <c r="L16" s="173"/>
      <c r="M16" s="176"/>
      <c r="N16" s="176"/>
      <c r="O16" s="176"/>
      <c r="P16" s="176"/>
      <c r="Q16" s="174"/>
      <c r="R16" s="175"/>
      <c r="S16" s="173"/>
      <c r="T16" s="176"/>
      <c r="U16" s="176"/>
      <c r="V16" s="176"/>
      <c r="W16" s="176"/>
      <c r="X16" s="174"/>
      <c r="Y16" s="175"/>
      <c r="Z16" s="173"/>
      <c r="AA16" s="176"/>
      <c r="AB16" s="176"/>
      <c r="AC16" s="176"/>
      <c r="AD16" s="176"/>
      <c r="AE16" s="174"/>
      <c r="AF16" s="175"/>
      <c r="AG16" s="178"/>
      <c r="AH16" s="179"/>
      <c r="AI16" s="180"/>
      <c r="AJ16" s="752">
        <f t="shared" si="0"/>
        <v>0</v>
      </c>
      <c r="AK16" s="752"/>
      <c r="AL16" s="753"/>
      <c r="AM16" s="754">
        <f t="shared" si="1"/>
        <v>0</v>
      </c>
      <c r="AN16" s="755"/>
      <c r="AO16" s="756"/>
      <c r="AP16" s="754">
        <f t="shared" si="2"/>
        <v>0</v>
      </c>
      <c r="AQ16" s="755"/>
      <c r="AR16" s="756"/>
      <c r="AS16" s="181"/>
    </row>
    <row r="17" spans="1:45" s="164" customFormat="1" ht="17.25" customHeight="1">
      <c r="A17" s="786"/>
      <c r="B17" s="182" t="s">
        <v>144</v>
      </c>
      <c r="C17" s="174" t="s">
        <v>109</v>
      </c>
      <c r="D17" s="175" t="s">
        <v>145</v>
      </c>
      <c r="E17" s="173">
        <v>8</v>
      </c>
      <c r="F17" s="176">
        <v>8</v>
      </c>
      <c r="G17" s="176"/>
      <c r="H17" s="176"/>
      <c r="I17" s="176">
        <v>8</v>
      </c>
      <c r="J17" s="174">
        <v>8</v>
      </c>
      <c r="K17" s="175">
        <v>8</v>
      </c>
      <c r="L17" s="173">
        <v>8</v>
      </c>
      <c r="M17" s="176">
        <v>8</v>
      </c>
      <c r="N17" s="176"/>
      <c r="O17" s="176"/>
      <c r="P17" s="176">
        <v>8</v>
      </c>
      <c r="Q17" s="174">
        <v>8</v>
      </c>
      <c r="R17" s="175">
        <v>8</v>
      </c>
      <c r="S17" s="173">
        <v>8</v>
      </c>
      <c r="T17" s="176">
        <v>8</v>
      </c>
      <c r="U17" s="176"/>
      <c r="V17" s="176"/>
      <c r="W17" s="176">
        <v>8</v>
      </c>
      <c r="X17" s="174">
        <v>8</v>
      </c>
      <c r="Y17" s="175">
        <v>8</v>
      </c>
      <c r="Z17" s="173">
        <v>8</v>
      </c>
      <c r="AA17" s="176">
        <v>8</v>
      </c>
      <c r="AB17" s="176"/>
      <c r="AC17" s="176"/>
      <c r="AD17" s="176">
        <v>8</v>
      </c>
      <c r="AE17" s="174">
        <v>8</v>
      </c>
      <c r="AF17" s="175">
        <v>8</v>
      </c>
      <c r="AG17" s="178">
        <v>8</v>
      </c>
      <c r="AH17" s="179">
        <v>8</v>
      </c>
      <c r="AI17" s="180"/>
      <c r="AJ17" s="752">
        <f>SUM(E17:AF17)</f>
        <v>160</v>
      </c>
      <c r="AK17" s="752"/>
      <c r="AL17" s="753"/>
      <c r="AM17" s="754">
        <f t="shared" si="1"/>
        <v>40</v>
      </c>
      <c r="AN17" s="755"/>
      <c r="AO17" s="756"/>
      <c r="AP17" s="754">
        <f t="shared" si="2"/>
        <v>1</v>
      </c>
      <c r="AQ17" s="755"/>
      <c r="AR17" s="756"/>
      <c r="AS17" s="181" t="s">
        <v>146</v>
      </c>
    </row>
    <row r="18" spans="1:45" s="164" customFormat="1" ht="17.25" customHeight="1">
      <c r="A18" s="786"/>
      <c r="B18" s="182"/>
      <c r="C18" s="183"/>
      <c r="D18" s="175"/>
      <c r="E18" s="173"/>
      <c r="F18" s="176"/>
      <c r="G18" s="176"/>
      <c r="H18" s="176"/>
      <c r="I18" s="176"/>
      <c r="J18" s="174"/>
      <c r="K18" s="175"/>
      <c r="L18" s="173"/>
      <c r="M18" s="176"/>
      <c r="N18" s="176"/>
      <c r="O18" s="176"/>
      <c r="P18" s="176"/>
      <c r="Q18" s="174"/>
      <c r="R18" s="175"/>
      <c r="S18" s="173"/>
      <c r="T18" s="176"/>
      <c r="U18" s="176"/>
      <c r="V18" s="176"/>
      <c r="W18" s="176"/>
      <c r="X18" s="174"/>
      <c r="Y18" s="175"/>
      <c r="Z18" s="173"/>
      <c r="AA18" s="176"/>
      <c r="AB18" s="176"/>
      <c r="AC18" s="176"/>
      <c r="AD18" s="176"/>
      <c r="AE18" s="174"/>
      <c r="AF18" s="175"/>
      <c r="AG18" s="178"/>
      <c r="AH18" s="179"/>
      <c r="AI18" s="180"/>
      <c r="AJ18" s="752">
        <f>SUM(E18:AF18)</f>
        <v>0</v>
      </c>
      <c r="AK18" s="752"/>
      <c r="AL18" s="753"/>
      <c r="AM18" s="754">
        <f>AJ18/4</f>
        <v>0</v>
      </c>
      <c r="AN18" s="755"/>
      <c r="AO18" s="756"/>
      <c r="AP18" s="754">
        <f t="shared" si="2"/>
        <v>0</v>
      </c>
      <c r="AQ18" s="755"/>
      <c r="AR18" s="756"/>
      <c r="AS18" s="181"/>
    </row>
    <row r="19" spans="1:45" s="164" customFormat="1" ht="17.25" customHeight="1">
      <c r="A19" s="786"/>
      <c r="B19" s="182"/>
      <c r="C19" s="183"/>
      <c r="D19" s="175"/>
      <c r="E19" s="173"/>
      <c r="F19" s="176"/>
      <c r="G19" s="176"/>
      <c r="H19" s="176"/>
      <c r="I19" s="176"/>
      <c r="J19" s="174"/>
      <c r="K19" s="175"/>
      <c r="L19" s="173"/>
      <c r="M19" s="176"/>
      <c r="N19" s="176"/>
      <c r="O19" s="176"/>
      <c r="P19" s="176"/>
      <c r="Q19" s="174"/>
      <c r="R19" s="175"/>
      <c r="S19" s="173"/>
      <c r="T19" s="176"/>
      <c r="U19" s="176"/>
      <c r="V19" s="176"/>
      <c r="W19" s="176"/>
      <c r="X19" s="174"/>
      <c r="Y19" s="175"/>
      <c r="Z19" s="173"/>
      <c r="AA19" s="176"/>
      <c r="AB19" s="176"/>
      <c r="AC19" s="176"/>
      <c r="AD19" s="176"/>
      <c r="AE19" s="174"/>
      <c r="AF19" s="175"/>
      <c r="AG19" s="178"/>
      <c r="AH19" s="179"/>
      <c r="AI19" s="180"/>
      <c r="AJ19" s="752">
        <f>SUM(E19:AF19)</f>
        <v>0</v>
      </c>
      <c r="AK19" s="752"/>
      <c r="AL19" s="753"/>
      <c r="AM19" s="754">
        <f t="shared" si="1"/>
        <v>0</v>
      </c>
      <c r="AN19" s="755"/>
      <c r="AO19" s="756"/>
      <c r="AP19" s="754">
        <f t="shared" si="2"/>
        <v>0</v>
      </c>
      <c r="AQ19" s="755"/>
      <c r="AR19" s="756"/>
      <c r="AS19" s="181"/>
    </row>
    <row r="20" spans="1:45" s="164" customFormat="1" ht="17.25" customHeight="1">
      <c r="A20" s="786"/>
      <c r="B20" s="173"/>
      <c r="C20" s="174"/>
      <c r="D20" s="175"/>
      <c r="E20" s="173"/>
      <c r="F20" s="176"/>
      <c r="G20" s="176"/>
      <c r="H20" s="176"/>
      <c r="I20" s="176"/>
      <c r="J20" s="174"/>
      <c r="K20" s="175"/>
      <c r="L20" s="173"/>
      <c r="M20" s="176"/>
      <c r="N20" s="176"/>
      <c r="O20" s="176"/>
      <c r="P20" s="176"/>
      <c r="Q20" s="174"/>
      <c r="R20" s="175"/>
      <c r="S20" s="173"/>
      <c r="T20" s="176"/>
      <c r="U20" s="176"/>
      <c r="V20" s="176"/>
      <c r="W20" s="176"/>
      <c r="X20" s="174"/>
      <c r="Y20" s="175"/>
      <c r="Z20" s="173"/>
      <c r="AA20" s="176"/>
      <c r="AB20" s="176"/>
      <c r="AC20" s="176"/>
      <c r="AD20" s="176"/>
      <c r="AE20" s="174"/>
      <c r="AF20" s="175"/>
      <c r="AG20" s="178"/>
      <c r="AH20" s="179"/>
      <c r="AI20" s="180"/>
      <c r="AJ20" s="752">
        <f t="shared" si="0"/>
        <v>0</v>
      </c>
      <c r="AK20" s="752"/>
      <c r="AL20" s="753"/>
      <c r="AM20" s="754">
        <f t="shared" si="1"/>
        <v>0</v>
      </c>
      <c r="AN20" s="755"/>
      <c r="AO20" s="756"/>
      <c r="AP20" s="754">
        <f>IFERROR(IF(AJ20/4/$AG$23&gt;1,1,ROUNDDOWN(AJ20/4/$AG$23,1)),0)</f>
        <v>0</v>
      </c>
      <c r="AQ20" s="755"/>
      <c r="AR20" s="756"/>
      <c r="AS20" s="181"/>
    </row>
    <row r="21" spans="1:45" s="164" customFormat="1" ht="17.25" customHeight="1" thickBot="1">
      <c r="A21" s="786"/>
      <c r="B21" s="173"/>
      <c r="C21" s="174"/>
      <c r="D21" s="184"/>
      <c r="E21" s="173"/>
      <c r="F21" s="174"/>
      <c r="G21" s="176"/>
      <c r="H21" s="176"/>
      <c r="I21" s="176"/>
      <c r="J21" s="174"/>
      <c r="K21" s="175"/>
      <c r="L21" s="173"/>
      <c r="M21" s="176"/>
      <c r="N21" s="176"/>
      <c r="O21" s="176"/>
      <c r="P21" s="176"/>
      <c r="Q21" s="174"/>
      <c r="R21" s="175"/>
      <c r="S21" s="173"/>
      <c r="T21" s="176"/>
      <c r="U21" s="176"/>
      <c r="V21" s="176"/>
      <c r="W21" s="176"/>
      <c r="X21" s="174"/>
      <c r="Y21" s="175"/>
      <c r="Z21" s="173"/>
      <c r="AA21" s="176"/>
      <c r="AB21" s="176"/>
      <c r="AC21" s="176"/>
      <c r="AD21" s="176"/>
      <c r="AE21" s="174"/>
      <c r="AF21" s="175"/>
      <c r="AG21" s="178"/>
      <c r="AH21" s="179"/>
      <c r="AI21" s="180"/>
      <c r="AJ21" s="752">
        <f t="shared" si="0"/>
        <v>0</v>
      </c>
      <c r="AK21" s="752"/>
      <c r="AL21" s="753"/>
      <c r="AM21" s="754">
        <f t="shared" si="1"/>
        <v>0</v>
      </c>
      <c r="AN21" s="755"/>
      <c r="AO21" s="756"/>
      <c r="AP21" s="759">
        <f t="shared" si="2"/>
        <v>0</v>
      </c>
      <c r="AQ21" s="760"/>
      <c r="AR21" s="761"/>
      <c r="AS21" s="185"/>
    </row>
    <row r="22" spans="1:45" s="164" customFormat="1" ht="17.25" customHeight="1" thickBot="1">
      <c r="A22" s="786"/>
      <c r="B22" s="765" t="s">
        <v>11</v>
      </c>
      <c r="C22" s="766"/>
      <c r="D22" s="766"/>
      <c r="E22" s="186">
        <f>SUM(E12:E21)</f>
        <v>28</v>
      </c>
      <c r="F22" s="169">
        <f t="shared" ref="F22:AI22" si="3">SUM(F12:F21)</f>
        <v>36</v>
      </c>
      <c r="G22" s="169">
        <f t="shared" si="3"/>
        <v>0</v>
      </c>
      <c r="H22" s="169">
        <f t="shared" si="3"/>
        <v>0</v>
      </c>
      <c r="I22" s="169">
        <f t="shared" si="3"/>
        <v>36</v>
      </c>
      <c r="J22" s="169">
        <f t="shared" si="3"/>
        <v>28</v>
      </c>
      <c r="K22" s="187">
        <f t="shared" si="3"/>
        <v>36</v>
      </c>
      <c r="L22" s="188">
        <f t="shared" si="3"/>
        <v>28</v>
      </c>
      <c r="M22" s="169">
        <f t="shared" si="3"/>
        <v>36</v>
      </c>
      <c r="N22" s="169">
        <f t="shared" si="3"/>
        <v>0</v>
      </c>
      <c r="O22" s="169">
        <f t="shared" si="3"/>
        <v>0</v>
      </c>
      <c r="P22" s="169">
        <f t="shared" si="3"/>
        <v>36</v>
      </c>
      <c r="Q22" s="169">
        <f t="shared" si="3"/>
        <v>28</v>
      </c>
      <c r="R22" s="187">
        <f t="shared" si="3"/>
        <v>36</v>
      </c>
      <c r="S22" s="188">
        <f t="shared" si="3"/>
        <v>28</v>
      </c>
      <c r="T22" s="169">
        <f t="shared" si="3"/>
        <v>36</v>
      </c>
      <c r="U22" s="169">
        <f t="shared" si="3"/>
        <v>0</v>
      </c>
      <c r="V22" s="169">
        <f t="shared" si="3"/>
        <v>0</v>
      </c>
      <c r="W22" s="169">
        <f t="shared" si="3"/>
        <v>36</v>
      </c>
      <c r="X22" s="169">
        <f t="shared" si="3"/>
        <v>28</v>
      </c>
      <c r="Y22" s="187">
        <f t="shared" si="3"/>
        <v>36</v>
      </c>
      <c r="Z22" s="188">
        <f t="shared" si="3"/>
        <v>28</v>
      </c>
      <c r="AA22" s="169">
        <f t="shared" si="3"/>
        <v>36</v>
      </c>
      <c r="AB22" s="169">
        <f t="shared" si="3"/>
        <v>0</v>
      </c>
      <c r="AC22" s="169">
        <f t="shared" si="3"/>
        <v>0</v>
      </c>
      <c r="AD22" s="189">
        <f t="shared" si="3"/>
        <v>36</v>
      </c>
      <c r="AE22" s="189">
        <f t="shared" si="3"/>
        <v>28</v>
      </c>
      <c r="AF22" s="190">
        <f t="shared" si="3"/>
        <v>36</v>
      </c>
      <c r="AG22" s="191">
        <f t="shared" si="3"/>
        <v>28</v>
      </c>
      <c r="AH22" s="192">
        <f t="shared" si="3"/>
        <v>36</v>
      </c>
      <c r="AI22" s="193">
        <f t="shared" si="3"/>
        <v>0</v>
      </c>
      <c r="AJ22" s="762">
        <f>SUM(AJ12:AL21)</f>
        <v>656</v>
      </c>
      <c r="AK22" s="762"/>
      <c r="AL22" s="763"/>
      <c r="AM22" s="764">
        <f>SUM(AM12:AO21)</f>
        <v>164</v>
      </c>
      <c r="AN22" s="762"/>
      <c r="AO22" s="763"/>
      <c r="AP22" s="764">
        <f>SUM(AP12:AR21)</f>
        <v>4.0999999999999996</v>
      </c>
      <c r="AQ22" s="762"/>
      <c r="AR22" s="763"/>
      <c r="AS22" s="194"/>
    </row>
    <row r="23" spans="1:45" s="164" customFormat="1" ht="17.25" customHeight="1" thickTop="1" thickBot="1">
      <c r="A23" s="786"/>
      <c r="B23" s="765" t="s">
        <v>10</v>
      </c>
      <c r="C23" s="766"/>
      <c r="D23" s="766"/>
      <c r="E23" s="766"/>
      <c r="F23" s="766"/>
      <c r="G23" s="766"/>
      <c r="H23" s="766"/>
      <c r="I23" s="766"/>
      <c r="J23" s="766"/>
      <c r="K23" s="766"/>
      <c r="L23" s="766"/>
      <c r="M23" s="766"/>
      <c r="N23" s="766"/>
      <c r="O23" s="766"/>
      <c r="P23" s="766"/>
      <c r="Q23" s="766"/>
      <c r="R23" s="766"/>
      <c r="S23" s="766"/>
      <c r="T23" s="766"/>
      <c r="U23" s="766"/>
      <c r="V23" s="766"/>
      <c r="W23" s="766"/>
      <c r="X23" s="766"/>
      <c r="Y23" s="766"/>
      <c r="Z23" s="766"/>
      <c r="AA23" s="766"/>
      <c r="AB23" s="766"/>
      <c r="AC23" s="766"/>
      <c r="AD23" s="766" t="s">
        <v>23</v>
      </c>
      <c r="AE23" s="766"/>
      <c r="AF23" s="767"/>
      <c r="AG23" s="768">
        <v>40</v>
      </c>
      <c r="AH23" s="769"/>
      <c r="AI23" s="770"/>
      <c r="AJ23" s="771" t="s">
        <v>114</v>
      </c>
      <c r="AK23" s="772"/>
      <c r="AL23" s="772"/>
      <c r="AM23" s="772"/>
      <c r="AN23" s="772"/>
      <c r="AO23" s="772"/>
      <c r="AP23" s="772"/>
      <c r="AQ23" s="772"/>
      <c r="AR23" s="773"/>
      <c r="AS23" s="194"/>
    </row>
    <row r="24" spans="1:45" s="164" customFormat="1" ht="17.25" customHeight="1" thickBot="1">
      <c r="A24" s="787"/>
      <c r="B24" s="789" t="s">
        <v>9</v>
      </c>
      <c r="C24" s="790"/>
      <c r="D24" s="790"/>
      <c r="E24" s="195">
        <v>8</v>
      </c>
      <c r="F24" s="196">
        <v>8</v>
      </c>
      <c r="G24" s="196" t="s">
        <v>115</v>
      </c>
      <c r="H24" s="196" t="s">
        <v>115</v>
      </c>
      <c r="I24" s="196">
        <v>8</v>
      </c>
      <c r="J24" s="196">
        <v>8</v>
      </c>
      <c r="K24" s="197">
        <v>8</v>
      </c>
      <c r="L24" s="195">
        <v>8</v>
      </c>
      <c r="M24" s="196">
        <v>8</v>
      </c>
      <c r="N24" s="196" t="s">
        <v>115</v>
      </c>
      <c r="O24" s="196" t="s">
        <v>115</v>
      </c>
      <c r="P24" s="196">
        <v>8</v>
      </c>
      <c r="Q24" s="196">
        <v>8</v>
      </c>
      <c r="R24" s="197">
        <v>8</v>
      </c>
      <c r="S24" s="195">
        <v>8</v>
      </c>
      <c r="T24" s="196">
        <v>8</v>
      </c>
      <c r="U24" s="196" t="s">
        <v>115</v>
      </c>
      <c r="V24" s="196" t="s">
        <v>115</v>
      </c>
      <c r="W24" s="196">
        <v>8</v>
      </c>
      <c r="X24" s="196">
        <v>8</v>
      </c>
      <c r="Y24" s="197">
        <v>8</v>
      </c>
      <c r="Z24" s="195">
        <v>8</v>
      </c>
      <c r="AA24" s="196">
        <v>8</v>
      </c>
      <c r="AB24" s="196" t="s">
        <v>115</v>
      </c>
      <c r="AC24" s="196" t="s">
        <v>115</v>
      </c>
      <c r="AD24" s="198">
        <v>8</v>
      </c>
      <c r="AE24" s="198">
        <v>8</v>
      </c>
      <c r="AF24" s="199">
        <v>8</v>
      </c>
      <c r="AG24" s="196"/>
      <c r="AH24" s="196"/>
      <c r="AI24" s="197"/>
      <c r="AJ24" s="740"/>
      <c r="AK24" s="741"/>
      <c r="AL24" s="742"/>
      <c r="AM24" s="743"/>
      <c r="AN24" s="741"/>
      <c r="AO24" s="742"/>
      <c r="AP24" s="743"/>
      <c r="AQ24" s="741"/>
      <c r="AR24" s="742"/>
      <c r="AS24" s="194"/>
    </row>
    <row r="25" spans="1:45" s="164" customFormat="1" ht="17.25" customHeight="1" thickBot="1">
      <c r="B25" s="200"/>
      <c r="C25" s="200"/>
      <c r="D25" s="200"/>
      <c r="E25" s="201"/>
      <c r="F25" s="201"/>
      <c r="G25" s="202"/>
      <c r="H25" s="202"/>
      <c r="I25" s="202"/>
      <c r="J25" s="202"/>
      <c r="K25" s="202"/>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3"/>
      <c r="AI25" s="203"/>
      <c r="AJ25" s="204"/>
      <c r="AK25" s="205"/>
      <c r="AL25" s="205"/>
      <c r="AM25" s="205"/>
      <c r="AN25" s="205"/>
      <c r="AO25" s="205"/>
      <c r="AP25" s="205"/>
      <c r="AQ25" s="205"/>
      <c r="AR25" s="205"/>
      <c r="AS25" s="206"/>
    </row>
    <row r="26" spans="1:45" s="164" customFormat="1" ht="17.25" customHeight="1">
      <c r="A26" s="744" t="s">
        <v>8</v>
      </c>
      <c r="B26" s="207" t="s">
        <v>116</v>
      </c>
      <c r="C26" s="189" t="s">
        <v>109</v>
      </c>
      <c r="D26" s="208" t="s">
        <v>117</v>
      </c>
      <c r="E26" s="209">
        <v>8</v>
      </c>
      <c r="F26" s="210">
        <v>8</v>
      </c>
      <c r="G26" s="176"/>
      <c r="H26" s="176"/>
      <c r="I26" s="176">
        <v>8</v>
      </c>
      <c r="J26" s="176">
        <v>8</v>
      </c>
      <c r="K26" s="211">
        <v>8</v>
      </c>
      <c r="L26" s="212">
        <v>8</v>
      </c>
      <c r="M26" s="213">
        <v>8</v>
      </c>
      <c r="N26" s="176"/>
      <c r="O26" s="176"/>
      <c r="P26" s="176">
        <v>8</v>
      </c>
      <c r="Q26" s="176">
        <v>8</v>
      </c>
      <c r="R26" s="211">
        <v>8</v>
      </c>
      <c r="S26" s="212">
        <v>8</v>
      </c>
      <c r="T26" s="213">
        <v>8</v>
      </c>
      <c r="U26" s="176"/>
      <c r="V26" s="176"/>
      <c r="W26" s="176">
        <v>8</v>
      </c>
      <c r="X26" s="176">
        <v>8</v>
      </c>
      <c r="Y26" s="211">
        <v>8</v>
      </c>
      <c r="Z26" s="212">
        <v>8</v>
      </c>
      <c r="AA26" s="213">
        <v>8</v>
      </c>
      <c r="AB26" s="176"/>
      <c r="AC26" s="176"/>
      <c r="AD26" s="176">
        <v>8</v>
      </c>
      <c r="AE26" s="289">
        <v>8</v>
      </c>
      <c r="AF26" s="211">
        <v>8</v>
      </c>
      <c r="AG26" s="214">
        <v>8</v>
      </c>
      <c r="AH26" s="215">
        <v>8</v>
      </c>
      <c r="AI26" s="216"/>
      <c r="AJ26" s="747">
        <f t="shared" ref="AJ26:AJ31" si="4">SUM(E26:AF26)</f>
        <v>160</v>
      </c>
      <c r="AK26" s="747"/>
      <c r="AL26" s="748"/>
      <c r="AM26" s="749">
        <f t="shared" ref="AM26:AM31" si="5">AJ26/4</f>
        <v>40</v>
      </c>
      <c r="AN26" s="750"/>
      <c r="AO26" s="751"/>
      <c r="AP26" s="749">
        <f t="shared" ref="AP26:AP31" si="6">IFERROR(IF(AJ26/4/$AG$23&gt;1,1,ROUNDDOWN(AJ26/4/$AG$23,1)),0)</f>
        <v>1</v>
      </c>
      <c r="AQ26" s="750"/>
      <c r="AR26" s="751"/>
      <c r="AS26" s="217"/>
    </row>
    <row r="27" spans="1:45" s="164" customFormat="1" ht="17.25" customHeight="1">
      <c r="A27" s="745"/>
      <c r="B27" s="173" t="s">
        <v>118</v>
      </c>
      <c r="C27" s="174" t="s">
        <v>109</v>
      </c>
      <c r="D27" s="218" t="s">
        <v>119</v>
      </c>
      <c r="E27" s="219">
        <v>8</v>
      </c>
      <c r="F27" s="213">
        <v>8</v>
      </c>
      <c r="G27" s="213"/>
      <c r="H27" s="213"/>
      <c r="I27" s="213">
        <v>8</v>
      </c>
      <c r="J27" s="220">
        <v>8</v>
      </c>
      <c r="K27" s="218">
        <v>8</v>
      </c>
      <c r="L27" s="219">
        <v>8</v>
      </c>
      <c r="M27" s="213">
        <v>8</v>
      </c>
      <c r="N27" s="213"/>
      <c r="O27" s="213"/>
      <c r="P27" s="213">
        <v>8</v>
      </c>
      <c r="Q27" s="220">
        <v>8</v>
      </c>
      <c r="R27" s="218">
        <v>8</v>
      </c>
      <c r="S27" s="219">
        <v>8</v>
      </c>
      <c r="T27" s="213">
        <v>8</v>
      </c>
      <c r="U27" s="213"/>
      <c r="V27" s="213"/>
      <c r="W27" s="213">
        <v>8</v>
      </c>
      <c r="X27" s="220">
        <v>8</v>
      </c>
      <c r="Y27" s="218">
        <v>8</v>
      </c>
      <c r="Z27" s="219">
        <v>8</v>
      </c>
      <c r="AA27" s="213">
        <v>8</v>
      </c>
      <c r="AB27" s="213"/>
      <c r="AC27" s="213"/>
      <c r="AD27" s="213">
        <v>8</v>
      </c>
      <c r="AE27" s="220">
        <v>8</v>
      </c>
      <c r="AF27" s="218">
        <v>8</v>
      </c>
      <c r="AG27" s="221">
        <v>8</v>
      </c>
      <c r="AH27" s="222">
        <v>8</v>
      </c>
      <c r="AI27" s="223"/>
      <c r="AJ27" s="752">
        <f t="shared" si="4"/>
        <v>160</v>
      </c>
      <c r="AK27" s="752"/>
      <c r="AL27" s="753"/>
      <c r="AM27" s="754">
        <f t="shared" si="5"/>
        <v>40</v>
      </c>
      <c r="AN27" s="755"/>
      <c r="AO27" s="756"/>
      <c r="AP27" s="754">
        <f t="shared" si="6"/>
        <v>1</v>
      </c>
      <c r="AQ27" s="755"/>
      <c r="AR27" s="756"/>
      <c r="AS27" s="181"/>
    </row>
    <row r="28" spans="1:45" s="164" customFormat="1" ht="17.25" customHeight="1">
      <c r="A28" s="745"/>
      <c r="B28" s="173"/>
      <c r="C28" s="174"/>
      <c r="D28" s="218"/>
      <c r="E28" s="219"/>
      <c r="F28" s="213"/>
      <c r="G28" s="213"/>
      <c r="H28" s="213"/>
      <c r="I28" s="213"/>
      <c r="J28" s="220"/>
      <c r="K28" s="218"/>
      <c r="L28" s="219"/>
      <c r="M28" s="213"/>
      <c r="N28" s="213"/>
      <c r="O28" s="213"/>
      <c r="P28" s="213"/>
      <c r="Q28" s="220"/>
      <c r="R28" s="218"/>
      <c r="S28" s="219"/>
      <c r="T28" s="213"/>
      <c r="U28" s="213"/>
      <c r="V28" s="213"/>
      <c r="W28" s="213"/>
      <c r="X28" s="220"/>
      <c r="Y28" s="218"/>
      <c r="Z28" s="219"/>
      <c r="AA28" s="213"/>
      <c r="AB28" s="213"/>
      <c r="AC28" s="213"/>
      <c r="AD28" s="213"/>
      <c r="AE28" s="220"/>
      <c r="AF28" s="218"/>
      <c r="AG28" s="221"/>
      <c r="AH28" s="222"/>
      <c r="AI28" s="223"/>
      <c r="AJ28" s="752">
        <f t="shared" si="4"/>
        <v>0</v>
      </c>
      <c r="AK28" s="752"/>
      <c r="AL28" s="753"/>
      <c r="AM28" s="754">
        <f t="shared" si="5"/>
        <v>0</v>
      </c>
      <c r="AN28" s="755"/>
      <c r="AO28" s="756"/>
      <c r="AP28" s="754">
        <f t="shared" si="6"/>
        <v>0</v>
      </c>
      <c r="AQ28" s="755"/>
      <c r="AR28" s="756"/>
      <c r="AS28" s="181"/>
    </row>
    <row r="29" spans="1:45" s="164" customFormat="1" ht="17.25" customHeight="1">
      <c r="A29" s="745"/>
      <c r="B29" s="173"/>
      <c r="C29" s="174"/>
      <c r="D29" s="218"/>
      <c r="E29" s="219"/>
      <c r="F29" s="213"/>
      <c r="G29" s="213"/>
      <c r="H29" s="213"/>
      <c r="I29" s="213"/>
      <c r="J29" s="220"/>
      <c r="K29" s="218"/>
      <c r="L29" s="219"/>
      <c r="M29" s="213"/>
      <c r="N29" s="213"/>
      <c r="O29" s="213"/>
      <c r="P29" s="213"/>
      <c r="Q29" s="220"/>
      <c r="R29" s="218"/>
      <c r="S29" s="219"/>
      <c r="T29" s="213"/>
      <c r="U29" s="213"/>
      <c r="V29" s="213"/>
      <c r="W29" s="213"/>
      <c r="X29" s="220"/>
      <c r="Y29" s="218"/>
      <c r="Z29" s="219"/>
      <c r="AA29" s="213"/>
      <c r="AB29" s="213"/>
      <c r="AC29" s="213"/>
      <c r="AD29" s="213"/>
      <c r="AE29" s="220"/>
      <c r="AF29" s="218"/>
      <c r="AG29" s="221"/>
      <c r="AH29" s="222"/>
      <c r="AI29" s="223"/>
      <c r="AJ29" s="752">
        <f t="shared" si="4"/>
        <v>0</v>
      </c>
      <c r="AK29" s="752"/>
      <c r="AL29" s="753"/>
      <c r="AM29" s="754">
        <f t="shared" si="5"/>
        <v>0</v>
      </c>
      <c r="AN29" s="755"/>
      <c r="AO29" s="756"/>
      <c r="AP29" s="754">
        <f t="shared" si="6"/>
        <v>0</v>
      </c>
      <c r="AQ29" s="755"/>
      <c r="AR29" s="756"/>
      <c r="AS29" s="181"/>
    </row>
    <row r="30" spans="1:45" s="164" customFormat="1" ht="17.25" customHeight="1">
      <c r="A30" s="745"/>
      <c r="B30" s="224"/>
      <c r="C30" s="174"/>
      <c r="D30" s="218"/>
      <c r="E30" s="219"/>
      <c r="F30" s="213"/>
      <c r="G30" s="213"/>
      <c r="H30" s="213"/>
      <c r="I30" s="213"/>
      <c r="J30" s="220"/>
      <c r="K30" s="218"/>
      <c r="L30" s="219"/>
      <c r="M30" s="213"/>
      <c r="N30" s="213"/>
      <c r="O30" s="213"/>
      <c r="P30" s="213"/>
      <c r="Q30" s="220"/>
      <c r="R30" s="218"/>
      <c r="S30" s="219"/>
      <c r="T30" s="213"/>
      <c r="U30" s="213"/>
      <c r="V30" s="213"/>
      <c r="W30" s="213"/>
      <c r="X30" s="220"/>
      <c r="Y30" s="218"/>
      <c r="Z30" s="219"/>
      <c r="AA30" s="213"/>
      <c r="AB30" s="213"/>
      <c r="AC30" s="213"/>
      <c r="AD30" s="213"/>
      <c r="AE30" s="220"/>
      <c r="AF30" s="218"/>
      <c r="AG30" s="221"/>
      <c r="AH30" s="222"/>
      <c r="AI30" s="223"/>
      <c r="AJ30" s="752">
        <f t="shared" si="4"/>
        <v>0</v>
      </c>
      <c r="AK30" s="752"/>
      <c r="AL30" s="753"/>
      <c r="AM30" s="754">
        <f t="shared" si="5"/>
        <v>0</v>
      </c>
      <c r="AN30" s="755"/>
      <c r="AO30" s="756"/>
      <c r="AP30" s="754">
        <f t="shared" si="6"/>
        <v>0</v>
      </c>
      <c r="AQ30" s="755"/>
      <c r="AR30" s="756"/>
      <c r="AS30" s="181"/>
    </row>
    <row r="31" spans="1:45" s="164" customFormat="1" ht="17.25" customHeight="1" thickBot="1">
      <c r="A31" s="746"/>
      <c r="B31" s="225"/>
      <c r="C31" s="226"/>
      <c r="D31" s="227"/>
      <c r="E31" s="228"/>
      <c r="F31" s="229"/>
      <c r="G31" s="226"/>
      <c r="H31" s="226"/>
      <c r="I31" s="226"/>
      <c r="J31" s="226"/>
      <c r="K31" s="184"/>
      <c r="L31" s="230"/>
      <c r="M31" s="226"/>
      <c r="N31" s="226"/>
      <c r="O31" s="226"/>
      <c r="P31" s="226"/>
      <c r="Q31" s="226"/>
      <c r="R31" s="184"/>
      <c r="S31" s="230"/>
      <c r="T31" s="226"/>
      <c r="U31" s="226"/>
      <c r="V31" s="226"/>
      <c r="W31" s="226"/>
      <c r="X31" s="226"/>
      <c r="Y31" s="184"/>
      <c r="Z31" s="230"/>
      <c r="AA31" s="226"/>
      <c r="AB31" s="226"/>
      <c r="AC31" s="226"/>
      <c r="AD31" s="226"/>
      <c r="AE31" s="226"/>
      <c r="AF31" s="184"/>
      <c r="AG31" s="231"/>
      <c r="AH31" s="232"/>
      <c r="AI31" s="233"/>
      <c r="AJ31" s="757">
        <f t="shared" si="4"/>
        <v>0</v>
      </c>
      <c r="AK31" s="757"/>
      <c r="AL31" s="758"/>
      <c r="AM31" s="759">
        <f t="shared" si="5"/>
        <v>0</v>
      </c>
      <c r="AN31" s="760"/>
      <c r="AO31" s="761"/>
      <c r="AP31" s="759">
        <f t="shared" si="6"/>
        <v>0</v>
      </c>
      <c r="AQ31" s="760"/>
      <c r="AR31" s="761"/>
      <c r="AS31" s="185"/>
    </row>
  </sheetData>
  <sheetProtection password="CC09" sheet="1" objects="1" scenarios="1"/>
  <mergeCells count="92">
    <mergeCell ref="A3:AS3"/>
    <mergeCell ref="AC4:AL4"/>
    <mergeCell ref="A5:D5"/>
    <mergeCell ref="E5:O5"/>
    <mergeCell ref="P5:Y5"/>
    <mergeCell ref="Z5:AS5"/>
    <mergeCell ref="AP15:AR15"/>
    <mergeCell ref="AS9:AS11"/>
    <mergeCell ref="AJ12:AL12"/>
    <mergeCell ref="A6:D6"/>
    <mergeCell ref="E6:AA6"/>
    <mergeCell ref="AB6:AS6"/>
    <mergeCell ref="A7:C7"/>
    <mergeCell ref="E7:L7"/>
    <mergeCell ref="M7:V7"/>
    <mergeCell ref="W7:AE7"/>
    <mergeCell ref="AF7:AS7"/>
    <mergeCell ref="AP9:AR11"/>
    <mergeCell ref="A8:L8"/>
    <mergeCell ref="M8:V8"/>
    <mergeCell ref="W8:AE8"/>
    <mergeCell ref="AF8:AS8"/>
    <mergeCell ref="A9:A24"/>
    <mergeCell ref="B9:B11"/>
    <mergeCell ref="C9:C11"/>
    <mergeCell ref="D9:D11"/>
    <mergeCell ref="E9:K9"/>
    <mergeCell ref="B22:D22"/>
    <mergeCell ref="B24:D24"/>
    <mergeCell ref="L9:R9"/>
    <mergeCell ref="AJ14:AL14"/>
    <mergeCell ref="AM14:AO14"/>
    <mergeCell ref="AP14:AR14"/>
    <mergeCell ref="AJ15:AL15"/>
    <mergeCell ref="AM15:AO15"/>
    <mergeCell ref="S9:Y9"/>
    <mergeCell ref="Z9:AF9"/>
    <mergeCell ref="AG9:AI9"/>
    <mergeCell ref="AJ9:AL11"/>
    <mergeCell ref="AM9:AO11"/>
    <mergeCell ref="AM12:AO12"/>
    <mergeCell ref="AP12:AR12"/>
    <mergeCell ref="AJ13:AL13"/>
    <mergeCell ref="AM13:AO13"/>
    <mergeCell ref="AP13:AR13"/>
    <mergeCell ref="AJ16:AL16"/>
    <mergeCell ref="AM16:AO16"/>
    <mergeCell ref="AP16:AR16"/>
    <mergeCell ref="AJ17:AL17"/>
    <mergeCell ref="AM17:AO17"/>
    <mergeCell ref="AP17:AR17"/>
    <mergeCell ref="AJ18:AL18"/>
    <mergeCell ref="AM18:AO18"/>
    <mergeCell ref="AP18:AR18"/>
    <mergeCell ref="AJ19:AL19"/>
    <mergeCell ref="AM19:AO19"/>
    <mergeCell ref="AP19:AR19"/>
    <mergeCell ref="AJ20:AL20"/>
    <mergeCell ref="AM20:AO20"/>
    <mergeCell ref="AP20:AR20"/>
    <mergeCell ref="AJ21:AL21"/>
    <mergeCell ref="AM21:AO21"/>
    <mergeCell ref="AP21:AR21"/>
    <mergeCell ref="AJ22:AL22"/>
    <mergeCell ref="AM22:AO22"/>
    <mergeCell ref="AP22:AR22"/>
    <mergeCell ref="B23:AC23"/>
    <mergeCell ref="AD23:AF23"/>
    <mergeCell ref="AG23:AI23"/>
    <mergeCell ref="AJ23:AR23"/>
    <mergeCell ref="AJ28:AL28"/>
    <mergeCell ref="AM28:AO28"/>
    <mergeCell ref="AP28:AR28"/>
    <mergeCell ref="AJ29:AL29"/>
    <mergeCell ref="AM29:AO29"/>
    <mergeCell ref="AP29:AR29"/>
    <mergeCell ref="AJ24:AL24"/>
    <mergeCell ref="AM24:AO24"/>
    <mergeCell ref="AP24:AR24"/>
    <mergeCell ref="A26:A31"/>
    <mergeCell ref="AJ26:AL26"/>
    <mergeCell ref="AM26:AO26"/>
    <mergeCell ref="AP26:AR26"/>
    <mergeCell ref="AJ27:AL27"/>
    <mergeCell ref="AM27:AO27"/>
    <mergeCell ref="AJ30:AL30"/>
    <mergeCell ref="AM30:AO30"/>
    <mergeCell ref="AP30:AR30"/>
    <mergeCell ref="AJ31:AL31"/>
    <mergeCell ref="AM31:AO31"/>
    <mergeCell ref="AP31:AR31"/>
    <mergeCell ref="AP27:AR27"/>
  </mergeCells>
  <phoneticPr fontId="6"/>
  <dataValidations disablePrompts="1" count="1">
    <dataValidation type="list" allowBlank="1" showInputMessage="1" showErrorMessage="1" sqref="E5:O5">
      <formula1>"生活介護"</formula1>
    </dataValidation>
  </dataValidations>
  <pageMargins left="0.59055118110236227" right="0.39370078740157483" top="0.98425196850393704" bottom="0.98425196850393704" header="0.51181102362204722" footer="0.51181102362204722"/>
  <pageSetup paperSize="9" scale="70" orientation="landscape" cellComments="asDisplaye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A83"/>
  <sheetViews>
    <sheetView showGridLines="0" view="pageBreakPreview" zoomScaleNormal="100" zoomScaleSheetLayoutView="100" workbookViewId="0">
      <selection activeCell="A2" sqref="A2"/>
    </sheetView>
  </sheetViews>
  <sheetFormatPr defaultColWidth="9" defaultRowHeight="12"/>
  <cols>
    <col min="1" max="1" width="2.08984375" style="148" customWidth="1"/>
    <col min="2" max="2" width="5.08984375" style="148" customWidth="1"/>
    <col min="3" max="8" width="4.08984375" style="148" customWidth="1"/>
    <col min="9" max="9" width="4.6328125" style="148" customWidth="1"/>
    <col min="10" max="17" width="4.08984375" style="148" customWidth="1"/>
    <col min="18" max="18" width="5.36328125" style="148" customWidth="1"/>
    <col min="19" max="19" width="5.08984375" style="148" customWidth="1"/>
    <col min="20" max="24" width="4.08984375" style="148" customWidth="1"/>
    <col min="25" max="26" width="9" style="148" customWidth="1"/>
    <col min="27" max="16384" width="9" style="148"/>
  </cols>
  <sheetData>
    <row r="2" spans="1:27" ht="26.25" customHeight="1" thickBot="1">
      <c r="A2" s="152" t="s">
        <v>338</v>
      </c>
      <c r="B2" s="149"/>
      <c r="C2" s="149"/>
      <c r="D2" s="149"/>
      <c r="E2" s="149"/>
      <c r="F2" s="149"/>
    </row>
    <row r="3" spans="1:27" ht="18" customHeight="1">
      <c r="G3" s="149"/>
      <c r="H3" s="817" t="s">
        <v>60</v>
      </c>
      <c r="I3" s="818"/>
      <c r="J3" s="819"/>
      <c r="K3" s="823">
        <f>[1]調書1!$AJ$1</f>
        <v>0</v>
      </c>
      <c r="L3" s="824"/>
      <c r="M3" s="824"/>
      <c r="N3" s="825"/>
      <c r="O3" s="817" t="s">
        <v>61</v>
      </c>
      <c r="P3" s="819"/>
      <c r="Q3" s="829">
        <f>[1]調書1!$AQ$1</f>
        <v>0</v>
      </c>
      <c r="R3" s="830"/>
      <c r="S3" s="830"/>
      <c r="T3" s="830"/>
      <c r="U3" s="830"/>
      <c r="V3" s="830"/>
      <c r="W3" s="831"/>
    </row>
    <row r="4" spans="1:27" ht="14.25" customHeight="1" thickBot="1">
      <c r="A4" s="149"/>
      <c r="B4" s="149"/>
      <c r="C4" s="149"/>
      <c r="D4" s="149"/>
      <c r="E4" s="149"/>
      <c r="F4" s="149"/>
      <c r="G4" s="149"/>
      <c r="H4" s="820"/>
      <c r="I4" s="821"/>
      <c r="J4" s="822"/>
      <c r="K4" s="826"/>
      <c r="L4" s="827"/>
      <c r="M4" s="827"/>
      <c r="N4" s="828"/>
      <c r="O4" s="820"/>
      <c r="P4" s="822"/>
      <c r="Q4" s="832"/>
      <c r="R4" s="833"/>
      <c r="S4" s="833"/>
      <c r="T4" s="833"/>
      <c r="U4" s="833"/>
      <c r="V4" s="833"/>
      <c r="W4" s="834"/>
      <c r="Z4" s="314"/>
      <c r="AA4" s="314"/>
    </row>
    <row r="5" spans="1:27" ht="19.5" customHeight="1">
      <c r="A5" s="149"/>
      <c r="D5" s="149"/>
      <c r="E5" s="149"/>
      <c r="F5" s="149"/>
      <c r="G5" s="149"/>
      <c r="H5" s="835" t="s">
        <v>218</v>
      </c>
      <c r="I5" s="835"/>
      <c r="J5" s="835"/>
      <c r="K5" s="835"/>
      <c r="L5" s="835"/>
      <c r="M5" s="835"/>
      <c r="N5" s="835"/>
      <c r="O5" s="835"/>
      <c r="P5" s="835"/>
      <c r="Q5" s="835"/>
      <c r="R5" s="835"/>
      <c r="S5" s="835"/>
      <c r="T5" s="835"/>
      <c r="U5" s="835"/>
      <c r="V5" s="835"/>
      <c r="W5" s="835"/>
    </row>
    <row r="6" spans="1:27" ht="19.5" customHeight="1">
      <c r="A6" s="149"/>
      <c r="B6" s="479" t="s">
        <v>339</v>
      </c>
      <c r="D6" s="149"/>
      <c r="E6" s="149"/>
      <c r="F6" s="149"/>
      <c r="G6" s="149"/>
      <c r="H6" s="480"/>
      <c r="I6" s="480"/>
      <c r="J6" s="480"/>
      <c r="K6" s="480"/>
      <c r="L6" s="480"/>
      <c r="M6" s="480"/>
      <c r="N6" s="480"/>
      <c r="O6" s="480"/>
      <c r="P6" s="480"/>
      <c r="Q6" s="480"/>
      <c r="R6" s="480"/>
      <c r="S6" s="480"/>
      <c r="T6" s="480"/>
      <c r="U6" s="480"/>
      <c r="V6" s="480"/>
      <c r="W6" s="480"/>
    </row>
    <row r="7" spans="1:27" s="314" customFormat="1" ht="19.5" customHeight="1">
      <c r="A7" s="150"/>
      <c r="B7" s="151" t="s">
        <v>59</v>
      </c>
      <c r="C7" s="836" t="s">
        <v>219</v>
      </c>
      <c r="D7" s="836"/>
      <c r="E7" s="836"/>
      <c r="F7" s="836"/>
      <c r="G7" s="836"/>
      <c r="H7" s="836"/>
      <c r="I7" s="836"/>
      <c r="J7" s="836"/>
      <c r="K7" s="836"/>
      <c r="L7" s="836"/>
      <c r="M7" s="836"/>
      <c r="N7" s="836"/>
      <c r="O7" s="836"/>
      <c r="P7" s="836"/>
      <c r="Q7" s="836"/>
      <c r="R7" s="836"/>
      <c r="S7" s="836"/>
      <c r="T7" s="836"/>
      <c r="U7" s="836"/>
      <c r="V7" s="836"/>
      <c r="W7" s="836"/>
    </row>
    <row r="8" spans="1:27" s="314" customFormat="1" ht="9.75" customHeight="1" thickBot="1">
      <c r="A8" s="150"/>
      <c r="B8" s="150"/>
      <c r="C8" s="319"/>
      <c r="D8" s="319"/>
      <c r="E8" s="319"/>
      <c r="F8" s="319"/>
      <c r="G8" s="319"/>
      <c r="H8" s="319"/>
      <c r="I8" s="319"/>
      <c r="J8" s="316"/>
      <c r="K8" s="316"/>
      <c r="L8" s="316"/>
      <c r="M8" s="316"/>
      <c r="N8" s="316"/>
      <c r="O8" s="316"/>
      <c r="P8" s="319"/>
      <c r="Q8" s="316"/>
      <c r="R8" s="319"/>
      <c r="S8" s="319"/>
      <c r="T8" s="319"/>
      <c r="U8" s="319"/>
      <c r="V8" s="150"/>
    </row>
    <row r="9" spans="1:27" s="314" customFormat="1" ht="19.5" customHeight="1" thickBot="1">
      <c r="A9" s="150"/>
      <c r="B9" s="150"/>
      <c r="C9" s="837" t="s">
        <v>220</v>
      </c>
      <c r="D9" s="837"/>
      <c r="E9" s="837"/>
      <c r="F9" s="837"/>
      <c r="G9" s="837"/>
      <c r="H9" s="837"/>
      <c r="I9" s="838"/>
      <c r="J9" s="814"/>
      <c r="K9" s="815"/>
      <c r="L9" s="815"/>
      <c r="M9" s="815"/>
      <c r="N9" s="815"/>
      <c r="O9" s="815"/>
      <c r="P9" s="816"/>
      <c r="Q9" s="316"/>
      <c r="R9" s="319"/>
      <c r="S9" s="319"/>
      <c r="T9" s="319"/>
      <c r="U9" s="319"/>
      <c r="V9" s="150"/>
      <c r="Y9" s="314" t="s">
        <v>221</v>
      </c>
    </row>
    <row r="10" spans="1:27" s="314" customFormat="1" ht="19.5" customHeight="1">
      <c r="A10" s="150"/>
      <c r="B10" s="150"/>
      <c r="C10" s="474"/>
      <c r="D10" s="474"/>
      <c r="E10" s="474"/>
      <c r="F10" s="474"/>
      <c r="G10" s="474"/>
      <c r="H10" s="474"/>
      <c r="I10" s="474"/>
      <c r="J10" s="320"/>
      <c r="K10" s="320"/>
      <c r="L10" s="320"/>
      <c r="M10" s="320"/>
      <c r="N10" s="320"/>
      <c r="O10" s="320"/>
      <c r="P10" s="320"/>
      <c r="Q10" s="318"/>
      <c r="R10" s="321"/>
      <c r="S10" s="319"/>
      <c r="T10" s="319"/>
      <c r="U10" s="319"/>
      <c r="V10" s="150"/>
      <c r="Y10" s="314" t="s">
        <v>222</v>
      </c>
    </row>
    <row r="11" spans="1:27" s="314" customFormat="1" ht="9" customHeight="1">
      <c r="A11" s="150"/>
      <c r="B11" s="150"/>
      <c r="C11" s="319"/>
      <c r="D11" s="319"/>
      <c r="E11" s="319"/>
      <c r="F11" s="319"/>
      <c r="G11" s="319"/>
      <c r="H11" s="319"/>
      <c r="I11" s="319"/>
      <c r="J11" s="319"/>
      <c r="K11" s="316"/>
      <c r="L11" s="316"/>
      <c r="M11" s="316"/>
      <c r="N11" s="316"/>
      <c r="O11" s="316"/>
      <c r="P11" s="319"/>
      <c r="Q11" s="316"/>
      <c r="R11" s="319"/>
      <c r="S11" s="319"/>
      <c r="T11" s="319"/>
      <c r="U11" s="319"/>
      <c r="V11" s="150"/>
    </row>
    <row r="12" spans="1:27" s="314" customFormat="1" ht="19.5" customHeight="1">
      <c r="A12" s="150"/>
      <c r="B12" s="151" t="s">
        <v>57</v>
      </c>
      <c r="C12" s="836" t="s">
        <v>304</v>
      </c>
      <c r="D12" s="836"/>
      <c r="E12" s="836"/>
      <c r="F12" s="836"/>
      <c r="G12" s="836"/>
      <c r="H12" s="836"/>
      <c r="I12" s="836"/>
      <c r="J12" s="836"/>
      <c r="K12" s="836"/>
      <c r="L12" s="836"/>
      <c r="M12" s="836"/>
      <c r="N12" s="836"/>
      <c r="O12" s="836"/>
      <c r="P12" s="836"/>
      <c r="Q12" s="836"/>
      <c r="R12" s="836"/>
      <c r="S12" s="836"/>
      <c r="T12" s="836"/>
      <c r="U12" s="836"/>
      <c r="V12" s="836"/>
      <c r="W12" s="836"/>
    </row>
    <row r="13" spans="1:27" s="314" customFormat="1" ht="19.5" customHeight="1">
      <c r="A13" s="150"/>
      <c r="B13" s="150"/>
      <c r="C13" s="837" t="s">
        <v>223</v>
      </c>
      <c r="D13" s="837"/>
      <c r="E13" s="837"/>
      <c r="F13" s="837"/>
      <c r="G13" s="837"/>
      <c r="H13" s="837"/>
      <c r="I13" s="837"/>
      <c r="J13" s="837"/>
      <c r="K13" s="837"/>
      <c r="L13" s="837"/>
      <c r="M13" s="837"/>
      <c r="N13" s="837"/>
      <c r="O13" s="837"/>
      <c r="P13" s="837"/>
      <c r="Q13" s="837"/>
      <c r="R13" s="837"/>
      <c r="S13" s="837"/>
      <c r="T13" s="837"/>
      <c r="U13" s="837"/>
      <c r="V13" s="837"/>
      <c r="W13" s="837"/>
    </row>
    <row r="14" spans="1:27" s="314" customFormat="1" ht="9.75" customHeight="1" thickBot="1">
      <c r="A14" s="150"/>
      <c r="B14" s="150"/>
      <c r="C14" s="319"/>
      <c r="D14" s="319"/>
      <c r="E14" s="319"/>
      <c r="F14" s="319"/>
      <c r="G14" s="319"/>
      <c r="H14" s="319"/>
      <c r="I14" s="319"/>
      <c r="J14" s="319"/>
      <c r="K14" s="319"/>
      <c r="L14" s="319"/>
      <c r="M14" s="319"/>
      <c r="N14" s="319"/>
      <c r="O14" s="319"/>
      <c r="P14" s="319"/>
      <c r="Q14" s="319"/>
      <c r="R14" s="319"/>
      <c r="S14" s="319"/>
      <c r="T14" s="319"/>
      <c r="U14" s="316"/>
    </row>
    <row r="15" spans="1:27" s="314" customFormat="1" ht="19.5" customHeight="1" thickBot="1">
      <c r="A15" s="150"/>
      <c r="B15" s="150"/>
      <c r="C15" s="319" t="s">
        <v>54</v>
      </c>
      <c r="D15" s="319" t="s">
        <v>324</v>
      </c>
      <c r="E15" s="319"/>
      <c r="F15" s="319"/>
      <c r="G15" s="319"/>
      <c r="H15" s="319"/>
      <c r="I15" s="319"/>
      <c r="J15" s="319"/>
      <c r="K15" s="319"/>
      <c r="L15" s="319"/>
      <c r="M15" s="319"/>
      <c r="N15" s="481"/>
      <c r="O15" s="814"/>
      <c r="P15" s="815"/>
      <c r="Q15" s="815"/>
      <c r="R15" s="815"/>
      <c r="S15" s="816"/>
      <c r="T15" s="319"/>
      <c r="U15" s="316"/>
      <c r="Y15" s="314" t="s">
        <v>224</v>
      </c>
    </row>
    <row r="16" spans="1:27" s="314" customFormat="1" ht="9.75" customHeight="1" thickBot="1">
      <c r="A16" s="150"/>
      <c r="B16" s="150"/>
      <c r="C16" s="319"/>
      <c r="D16" s="319"/>
      <c r="E16" s="319"/>
      <c r="F16" s="319"/>
      <c r="G16" s="319"/>
      <c r="H16" s="319"/>
      <c r="I16" s="319"/>
      <c r="J16" s="319"/>
      <c r="K16" s="319"/>
      <c r="L16" s="319"/>
      <c r="M16" s="319"/>
      <c r="N16" s="320"/>
      <c r="O16" s="320"/>
      <c r="P16" s="320"/>
      <c r="Q16" s="320"/>
      <c r="R16" s="320"/>
      <c r="S16" s="319"/>
      <c r="T16" s="319"/>
      <c r="U16" s="316"/>
      <c r="Y16" s="314" t="s">
        <v>225</v>
      </c>
    </row>
    <row r="17" spans="1:23" s="314" customFormat="1" ht="19.5" customHeight="1" thickBot="1">
      <c r="A17" s="150"/>
      <c r="B17" s="150"/>
      <c r="C17" s="319" t="s">
        <v>52</v>
      </c>
      <c r="D17" s="465" t="s">
        <v>325</v>
      </c>
      <c r="E17" s="319"/>
      <c r="F17" s="319"/>
      <c r="G17" s="319"/>
      <c r="H17" s="319"/>
      <c r="I17" s="319"/>
      <c r="J17" s="319"/>
      <c r="K17" s="319"/>
      <c r="L17" s="322" t="s">
        <v>226</v>
      </c>
      <c r="M17" s="323"/>
      <c r="N17" s="319" t="s">
        <v>56</v>
      </c>
      <c r="O17" s="813" t="s">
        <v>227</v>
      </c>
      <c r="P17" s="813"/>
      <c r="Q17" s="813"/>
      <c r="R17" s="813"/>
      <c r="S17" s="814" t="s">
        <v>228</v>
      </c>
      <c r="T17" s="815"/>
      <c r="U17" s="815"/>
      <c r="V17" s="816"/>
      <c r="W17" s="314" t="s">
        <v>229</v>
      </c>
    </row>
    <row r="18" spans="1:23" s="314" customFormat="1" ht="19.5" customHeight="1">
      <c r="A18" s="150"/>
      <c r="B18" s="150"/>
      <c r="C18" s="319"/>
      <c r="D18" s="319"/>
      <c r="E18" s="319"/>
      <c r="F18" s="319"/>
      <c r="G18" s="319"/>
      <c r="H18" s="319"/>
      <c r="I18" s="319"/>
      <c r="J18" s="319"/>
      <c r="K18" s="319"/>
      <c r="L18" s="322"/>
      <c r="M18" s="321"/>
      <c r="N18" s="321"/>
      <c r="O18" s="324"/>
      <c r="P18" s="324"/>
      <c r="Q18" s="324"/>
      <c r="R18" s="324"/>
      <c r="S18" s="320"/>
      <c r="T18" s="320"/>
      <c r="U18" s="320"/>
      <c r="V18" s="320"/>
    </row>
    <row r="19" spans="1:23" s="314" customFormat="1" ht="9" customHeight="1">
      <c r="A19" s="150"/>
      <c r="B19" s="150"/>
      <c r="C19" s="150"/>
      <c r="D19" s="150"/>
      <c r="E19" s="150"/>
      <c r="F19" s="150"/>
      <c r="G19" s="150"/>
      <c r="H19" s="150"/>
      <c r="I19" s="150"/>
      <c r="J19" s="150"/>
      <c r="K19" s="150"/>
      <c r="L19" s="150"/>
      <c r="M19" s="150"/>
      <c r="N19" s="150"/>
      <c r="O19" s="150"/>
      <c r="P19" s="150"/>
      <c r="Q19" s="150"/>
      <c r="R19" s="150"/>
      <c r="S19" s="150"/>
      <c r="T19" s="150"/>
    </row>
    <row r="20" spans="1:23" s="314" customFormat="1" ht="19.5" customHeight="1">
      <c r="A20" s="150"/>
      <c r="B20" s="151" t="s">
        <v>35</v>
      </c>
      <c r="C20" s="150" t="s">
        <v>58</v>
      </c>
      <c r="D20" s="150"/>
      <c r="E20" s="150"/>
      <c r="F20" s="150"/>
      <c r="G20" s="150"/>
      <c r="H20" s="150"/>
      <c r="I20" s="150"/>
      <c r="J20" s="150"/>
      <c r="K20" s="150"/>
      <c r="L20" s="150"/>
      <c r="M20" s="150"/>
      <c r="N20" s="150"/>
      <c r="O20" s="150"/>
      <c r="P20" s="150"/>
      <c r="Q20" s="150"/>
      <c r="R20" s="150"/>
      <c r="S20" s="150"/>
      <c r="T20" s="150"/>
    </row>
    <row r="21" spans="1:23" s="314" customFormat="1" ht="19.5" customHeight="1">
      <c r="A21" s="150"/>
      <c r="B21" s="150"/>
      <c r="C21" s="839" t="s">
        <v>55</v>
      </c>
      <c r="D21" s="839"/>
      <c r="E21" s="839"/>
      <c r="F21" s="839"/>
      <c r="G21" s="839"/>
      <c r="H21" s="839"/>
      <c r="I21" s="839"/>
      <c r="J21" s="839"/>
      <c r="K21" s="839"/>
      <c r="L21" s="839"/>
      <c r="M21" s="839"/>
      <c r="N21" s="839"/>
      <c r="O21" s="839"/>
      <c r="P21" s="839"/>
      <c r="Q21" s="839"/>
      <c r="R21" s="839"/>
      <c r="S21" s="839"/>
      <c r="T21" s="839"/>
    </row>
    <row r="22" spans="1:23" s="314" customFormat="1" ht="19.5" customHeight="1">
      <c r="A22" s="150"/>
      <c r="B22" s="150"/>
      <c r="C22" s="325" t="s">
        <v>54</v>
      </c>
      <c r="D22" s="840" t="s">
        <v>53</v>
      </c>
      <c r="E22" s="840"/>
      <c r="F22" s="840"/>
      <c r="G22" s="840"/>
      <c r="H22" s="840"/>
      <c r="I22" s="840"/>
      <c r="J22" s="840"/>
      <c r="K22" s="840"/>
      <c r="L22" s="840"/>
      <c r="M22" s="840"/>
      <c r="N22" s="840"/>
      <c r="O22" s="840"/>
      <c r="P22" s="840"/>
      <c r="Q22" s="840"/>
      <c r="R22" s="840"/>
      <c r="S22" s="350"/>
      <c r="T22" s="473" t="s">
        <v>36</v>
      </c>
    </row>
    <row r="23" spans="1:23" s="314" customFormat="1" ht="19.5" customHeight="1">
      <c r="A23" s="150"/>
      <c r="B23" s="150"/>
      <c r="C23" s="325" t="s">
        <v>52</v>
      </c>
      <c r="D23" s="840" t="s">
        <v>51</v>
      </c>
      <c r="E23" s="840"/>
      <c r="F23" s="840"/>
      <c r="G23" s="840"/>
      <c r="H23" s="840"/>
      <c r="I23" s="840"/>
      <c r="J23" s="840"/>
      <c r="K23" s="840"/>
      <c r="L23" s="840"/>
      <c r="M23" s="840"/>
      <c r="N23" s="840"/>
      <c r="O23" s="840"/>
      <c r="P23" s="840"/>
      <c r="Q23" s="840"/>
      <c r="R23" s="840"/>
      <c r="S23" s="350"/>
      <c r="T23" s="473" t="s">
        <v>36</v>
      </c>
    </row>
    <row r="24" spans="1:23" s="314" customFormat="1" ht="19.5" customHeight="1">
      <c r="A24" s="150"/>
      <c r="B24" s="150"/>
      <c r="C24" s="325" t="s">
        <v>50</v>
      </c>
      <c r="D24" s="840" t="s">
        <v>49</v>
      </c>
      <c r="E24" s="840"/>
      <c r="F24" s="840"/>
      <c r="G24" s="840"/>
      <c r="H24" s="840"/>
      <c r="I24" s="840"/>
      <c r="J24" s="840"/>
      <c r="K24" s="840"/>
      <c r="L24" s="840"/>
      <c r="M24" s="840"/>
      <c r="N24" s="840"/>
      <c r="O24" s="840"/>
      <c r="P24" s="840"/>
      <c r="Q24" s="840"/>
      <c r="R24" s="840"/>
      <c r="S24" s="350"/>
      <c r="T24" s="473" t="s">
        <v>36</v>
      </c>
    </row>
    <row r="25" spans="1:23" s="314" customFormat="1" ht="17.25" customHeight="1">
      <c r="A25" s="150"/>
      <c r="B25" s="150"/>
      <c r="C25" s="841" t="s">
        <v>48</v>
      </c>
      <c r="D25" s="843" t="s">
        <v>47</v>
      </c>
      <c r="E25" s="844"/>
      <c r="F25" s="844"/>
      <c r="G25" s="844"/>
      <c r="H25" s="844"/>
      <c r="I25" s="844"/>
      <c r="J25" s="844"/>
      <c r="K25" s="844"/>
      <c r="L25" s="844"/>
      <c r="M25" s="844"/>
      <c r="N25" s="844"/>
      <c r="O25" s="844"/>
      <c r="P25" s="844"/>
      <c r="Q25" s="844"/>
      <c r="R25" s="845"/>
      <c r="S25" s="849"/>
      <c r="T25" s="851" t="s">
        <v>36</v>
      </c>
    </row>
    <row r="26" spans="1:23" s="314" customFormat="1" ht="17.25" customHeight="1">
      <c r="A26" s="150"/>
      <c r="B26" s="150"/>
      <c r="C26" s="842"/>
      <c r="D26" s="846"/>
      <c r="E26" s="847"/>
      <c r="F26" s="847"/>
      <c r="G26" s="847"/>
      <c r="H26" s="847"/>
      <c r="I26" s="847"/>
      <c r="J26" s="847"/>
      <c r="K26" s="847"/>
      <c r="L26" s="847"/>
      <c r="M26" s="847"/>
      <c r="N26" s="847"/>
      <c r="O26" s="847"/>
      <c r="P26" s="847"/>
      <c r="Q26" s="847"/>
      <c r="R26" s="848"/>
      <c r="S26" s="850"/>
      <c r="T26" s="852"/>
    </row>
    <row r="27" spans="1:23" s="314" customFormat="1" ht="17.25" customHeight="1">
      <c r="A27" s="150"/>
      <c r="B27" s="150"/>
      <c r="C27" s="841" t="s">
        <v>46</v>
      </c>
      <c r="D27" s="843" t="s">
        <v>230</v>
      </c>
      <c r="E27" s="844"/>
      <c r="F27" s="844"/>
      <c r="G27" s="844"/>
      <c r="H27" s="844"/>
      <c r="I27" s="844"/>
      <c r="J27" s="844"/>
      <c r="K27" s="844"/>
      <c r="L27" s="844"/>
      <c r="M27" s="844"/>
      <c r="N27" s="844"/>
      <c r="O27" s="844"/>
      <c r="P27" s="844"/>
      <c r="Q27" s="844"/>
      <c r="R27" s="845"/>
      <c r="S27" s="849"/>
      <c r="T27" s="853" t="s">
        <v>36</v>
      </c>
    </row>
    <row r="28" spans="1:23" s="314" customFormat="1" ht="17.25" customHeight="1">
      <c r="A28" s="150"/>
      <c r="B28" s="150"/>
      <c r="C28" s="842"/>
      <c r="D28" s="846"/>
      <c r="E28" s="847"/>
      <c r="F28" s="847"/>
      <c r="G28" s="847"/>
      <c r="H28" s="847"/>
      <c r="I28" s="847"/>
      <c r="J28" s="847"/>
      <c r="K28" s="847"/>
      <c r="L28" s="847"/>
      <c r="M28" s="847"/>
      <c r="N28" s="847"/>
      <c r="O28" s="847"/>
      <c r="P28" s="847"/>
      <c r="Q28" s="847"/>
      <c r="R28" s="848"/>
      <c r="S28" s="850"/>
      <c r="T28" s="853"/>
    </row>
    <row r="29" spans="1:23" s="314" customFormat="1" ht="17.25" customHeight="1">
      <c r="A29" s="150"/>
      <c r="B29" s="150"/>
      <c r="C29" s="841" t="s">
        <v>45</v>
      </c>
      <c r="D29" s="843" t="s">
        <v>231</v>
      </c>
      <c r="E29" s="844"/>
      <c r="F29" s="844"/>
      <c r="G29" s="844"/>
      <c r="H29" s="844"/>
      <c r="I29" s="844"/>
      <c r="J29" s="844"/>
      <c r="K29" s="844"/>
      <c r="L29" s="844"/>
      <c r="M29" s="844"/>
      <c r="N29" s="844"/>
      <c r="O29" s="844"/>
      <c r="P29" s="844"/>
      <c r="Q29" s="844"/>
      <c r="R29" s="845"/>
      <c r="S29" s="849"/>
      <c r="T29" s="853" t="s">
        <v>36</v>
      </c>
    </row>
    <row r="30" spans="1:23" s="314" customFormat="1" ht="17.25" customHeight="1">
      <c r="A30" s="150"/>
      <c r="B30" s="150"/>
      <c r="C30" s="842"/>
      <c r="D30" s="846"/>
      <c r="E30" s="847"/>
      <c r="F30" s="847"/>
      <c r="G30" s="847"/>
      <c r="H30" s="847"/>
      <c r="I30" s="847"/>
      <c r="J30" s="847"/>
      <c r="K30" s="847"/>
      <c r="L30" s="847"/>
      <c r="M30" s="847"/>
      <c r="N30" s="847"/>
      <c r="O30" s="847"/>
      <c r="P30" s="847"/>
      <c r="Q30" s="847"/>
      <c r="R30" s="848"/>
      <c r="S30" s="850"/>
      <c r="T30" s="853"/>
    </row>
    <row r="31" spans="1:23" s="314" customFormat="1" ht="19.5" customHeight="1">
      <c r="A31" s="150"/>
      <c r="B31" s="150"/>
      <c r="C31" s="325" t="s">
        <v>44</v>
      </c>
      <c r="D31" s="840" t="s">
        <v>43</v>
      </c>
      <c r="E31" s="840"/>
      <c r="F31" s="840"/>
      <c r="G31" s="840"/>
      <c r="H31" s="840"/>
      <c r="I31" s="840"/>
      <c r="J31" s="840"/>
      <c r="K31" s="840"/>
      <c r="L31" s="840"/>
      <c r="M31" s="840"/>
      <c r="N31" s="840"/>
      <c r="O31" s="840"/>
      <c r="P31" s="840"/>
      <c r="Q31" s="840"/>
      <c r="R31" s="840"/>
      <c r="S31" s="350"/>
      <c r="T31" s="473" t="s">
        <v>36</v>
      </c>
    </row>
    <row r="32" spans="1:23" s="314" customFormat="1" ht="19.5" customHeight="1">
      <c r="A32" s="150"/>
      <c r="B32" s="150"/>
      <c r="C32" s="325" t="s">
        <v>42</v>
      </c>
      <c r="D32" s="840" t="s">
        <v>41</v>
      </c>
      <c r="E32" s="840"/>
      <c r="F32" s="840"/>
      <c r="G32" s="840"/>
      <c r="H32" s="840"/>
      <c r="I32" s="840"/>
      <c r="J32" s="840"/>
      <c r="K32" s="840"/>
      <c r="L32" s="840"/>
      <c r="M32" s="840"/>
      <c r="N32" s="840"/>
      <c r="O32" s="840"/>
      <c r="P32" s="840"/>
      <c r="Q32" s="840"/>
      <c r="R32" s="840"/>
      <c r="S32" s="350"/>
      <c r="T32" s="473" t="s">
        <v>36</v>
      </c>
    </row>
    <row r="33" spans="1:25" s="314" customFormat="1" ht="19.5" customHeight="1">
      <c r="A33" s="150"/>
      <c r="B33" s="150"/>
      <c r="C33" s="325" t="s">
        <v>40</v>
      </c>
      <c r="D33" s="840" t="s">
        <v>39</v>
      </c>
      <c r="E33" s="840"/>
      <c r="F33" s="840"/>
      <c r="G33" s="840"/>
      <c r="H33" s="840"/>
      <c r="I33" s="840"/>
      <c r="J33" s="840"/>
      <c r="K33" s="840"/>
      <c r="L33" s="840"/>
      <c r="M33" s="840"/>
      <c r="N33" s="840"/>
      <c r="O33" s="840"/>
      <c r="P33" s="840"/>
      <c r="Q33" s="840"/>
      <c r="R33" s="840"/>
      <c r="S33" s="350"/>
      <c r="T33" s="473" t="s">
        <v>36</v>
      </c>
    </row>
    <row r="34" spans="1:25" s="314" customFormat="1" ht="19.5" customHeight="1">
      <c r="A34" s="150"/>
      <c r="B34" s="150"/>
      <c r="C34" s="325" t="s">
        <v>38</v>
      </c>
      <c r="D34" s="840" t="s">
        <v>37</v>
      </c>
      <c r="E34" s="840"/>
      <c r="F34" s="840"/>
      <c r="G34" s="840"/>
      <c r="H34" s="840"/>
      <c r="I34" s="840"/>
      <c r="J34" s="840"/>
      <c r="K34" s="840"/>
      <c r="L34" s="840"/>
      <c r="M34" s="840"/>
      <c r="N34" s="840"/>
      <c r="O34" s="840"/>
      <c r="P34" s="840"/>
      <c r="Q34" s="840"/>
      <c r="R34" s="840"/>
      <c r="S34" s="350"/>
      <c r="T34" s="473" t="s">
        <v>36</v>
      </c>
    </row>
    <row r="35" spans="1:25" s="314" customFormat="1" ht="19.5" customHeight="1">
      <c r="A35" s="150"/>
      <c r="B35" s="150"/>
      <c r="C35" s="150"/>
      <c r="D35" s="150"/>
      <c r="E35" s="150"/>
      <c r="F35" s="150"/>
      <c r="G35" s="150"/>
      <c r="H35" s="150"/>
      <c r="I35" s="150"/>
      <c r="J35" s="150"/>
      <c r="K35" s="150"/>
      <c r="L35" s="150"/>
      <c r="M35" s="150"/>
      <c r="N35" s="150"/>
      <c r="O35" s="150"/>
      <c r="P35" s="150"/>
      <c r="Q35" s="150"/>
      <c r="R35" s="150"/>
      <c r="S35" s="150"/>
      <c r="T35" s="150"/>
    </row>
    <row r="36" spans="1:25" s="314" customFormat="1" ht="9" customHeight="1">
      <c r="A36" s="150"/>
      <c r="B36" s="150"/>
      <c r="C36" s="150"/>
      <c r="D36" s="150"/>
      <c r="E36" s="150"/>
      <c r="F36" s="150"/>
      <c r="G36" s="150"/>
      <c r="H36" s="150"/>
      <c r="I36" s="150"/>
      <c r="J36" s="150"/>
      <c r="K36" s="150"/>
      <c r="L36" s="150"/>
      <c r="M36" s="150"/>
      <c r="N36" s="150"/>
      <c r="O36" s="150"/>
      <c r="P36" s="150"/>
      <c r="Q36" s="150"/>
      <c r="R36" s="150"/>
      <c r="S36" s="150"/>
      <c r="T36" s="150"/>
    </row>
    <row r="37" spans="1:25" s="314" customFormat="1" ht="19.5" customHeight="1">
      <c r="A37" s="150"/>
      <c r="B37" s="151" t="s">
        <v>31</v>
      </c>
      <c r="C37" s="150" t="s">
        <v>34</v>
      </c>
      <c r="D37" s="150"/>
      <c r="E37" s="150"/>
      <c r="F37" s="150"/>
      <c r="G37" s="150"/>
      <c r="H37" s="150"/>
      <c r="I37" s="150"/>
      <c r="J37" s="150"/>
      <c r="K37" s="150"/>
      <c r="L37" s="150"/>
      <c r="M37" s="150"/>
      <c r="N37" s="150"/>
      <c r="O37" s="150"/>
      <c r="P37" s="150"/>
      <c r="Q37" s="150"/>
      <c r="R37" s="150"/>
      <c r="S37" s="150"/>
      <c r="T37" s="150"/>
    </row>
    <row r="38" spans="1:25" s="314" customFormat="1" ht="9.75" customHeight="1" thickBot="1">
      <c r="A38" s="150"/>
      <c r="B38" s="150"/>
      <c r="C38" s="150"/>
      <c r="D38" s="150"/>
      <c r="E38" s="150"/>
      <c r="F38" s="150"/>
      <c r="G38" s="150"/>
      <c r="H38" s="150"/>
      <c r="I38" s="150"/>
      <c r="J38" s="150"/>
      <c r="K38" s="150"/>
      <c r="L38" s="150"/>
      <c r="M38" s="150"/>
      <c r="N38" s="150"/>
      <c r="O38" s="150"/>
      <c r="P38" s="150"/>
      <c r="Q38" s="150"/>
      <c r="R38" s="150"/>
      <c r="S38" s="150"/>
      <c r="T38" s="150"/>
    </row>
    <row r="39" spans="1:25" s="314" customFormat="1" ht="19.5" customHeight="1" thickBot="1">
      <c r="A39" s="150"/>
      <c r="B39" s="150"/>
      <c r="C39" s="150" t="s">
        <v>54</v>
      </c>
      <c r="D39" s="836" t="s">
        <v>33</v>
      </c>
      <c r="E39" s="836"/>
      <c r="F39" s="836"/>
      <c r="G39" s="836"/>
      <c r="H39" s="836"/>
      <c r="I39" s="836"/>
      <c r="J39" s="836"/>
      <c r="K39" s="836"/>
      <c r="L39" s="836"/>
      <c r="M39" s="836"/>
      <c r="N39" s="836"/>
      <c r="O39" s="836"/>
      <c r="P39" s="836"/>
      <c r="Q39" s="838"/>
      <c r="R39" s="814"/>
      <c r="S39" s="815"/>
      <c r="T39" s="815"/>
      <c r="U39" s="816"/>
      <c r="Y39" s="314" t="s">
        <v>232</v>
      </c>
    </row>
    <row r="40" spans="1:25" s="314" customFormat="1" ht="9" customHeight="1" thickBot="1">
      <c r="A40" s="150"/>
      <c r="B40" s="150"/>
      <c r="C40" s="150"/>
      <c r="D40" s="150"/>
      <c r="E40" s="150"/>
      <c r="F40" s="150"/>
      <c r="G40" s="150"/>
      <c r="H40" s="150"/>
      <c r="I40" s="150"/>
      <c r="J40" s="150"/>
      <c r="K40" s="150"/>
      <c r="L40" s="150"/>
      <c r="M40" s="150"/>
      <c r="N40" s="150"/>
      <c r="O40" s="150"/>
      <c r="P40" s="150"/>
      <c r="Q40" s="150"/>
      <c r="R40" s="326"/>
      <c r="S40" s="326"/>
      <c r="T40" s="326"/>
      <c r="U40" s="326"/>
      <c r="Y40" s="314" t="s">
        <v>233</v>
      </c>
    </row>
    <row r="41" spans="1:25" s="314" customFormat="1" ht="19.5" customHeight="1" thickBot="1">
      <c r="A41" s="150"/>
      <c r="B41" s="150"/>
      <c r="C41" s="150" t="s">
        <v>52</v>
      </c>
      <c r="D41" s="836" t="s">
        <v>234</v>
      </c>
      <c r="E41" s="836"/>
      <c r="F41" s="836"/>
      <c r="G41" s="836"/>
      <c r="H41" s="836"/>
      <c r="I41" s="836"/>
      <c r="J41" s="836"/>
      <c r="K41" s="836"/>
      <c r="L41" s="836"/>
      <c r="M41" s="836"/>
      <c r="N41" s="836"/>
      <c r="O41" s="836"/>
      <c r="P41" s="836"/>
      <c r="Q41" s="838"/>
      <c r="R41" s="814"/>
      <c r="S41" s="815"/>
      <c r="T41" s="815"/>
      <c r="U41" s="816"/>
      <c r="Y41" s="314" t="s">
        <v>235</v>
      </c>
    </row>
    <row r="42" spans="1:25" s="314" customFormat="1" ht="19.5" customHeight="1">
      <c r="A42" s="150"/>
      <c r="B42" s="150"/>
      <c r="C42" s="150"/>
      <c r="D42" s="854" t="s">
        <v>236</v>
      </c>
      <c r="E42" s="854"/>
      <c r="F42" s="854"/>
      <c r="G42" s="854"/>
      <c r="H42" s="854"/>
      <c r="I42" s="854"/>
      <c r="J42" s="854"/>
      <c r="K42" s="854"/>
      <c r="L42" s="854"/>
      <c r="M42" s="854"/>
      <c r="N42" s="854"/>
      <c r="O42" s="854"/>
      <c r="P42" s="854"/>
      <c r="Q42" s="854"/>
      <c r="Y42" s="314" t="s">
        <v>237</v>
      </c>
    </row>
    <row r="43" spans="1:25" s="314" customFormat="1" ht="7.5" customHeight="1" thickBot="1">
      <c r="A43" s="150"/>
      <c r="B43" s="150"/>
      <c r="C43" s="150"/>
      <c r="D43" s="150"/>
      <c r="E43" s="150"/>
      <c r="F43" s="150"/>
      <c r="G43" s="150"/>
      <c r="H43" s="150"/>
      <c r="I43" s="150"/>
      <c r="J43" s="150"/>
      <c r="K43" s="150"/>
      <c r="L43" s="150"/>
      <c r="M43" s="150"/>
      <c r="N43" s="150"/>
      <c r="O43" s="150"/>
      <c r="P43" s="150"/>
      <c r="Q43" s="150"/>
      <c r="R43" s="150"/>
      <c r="S43" s="150"/>
      <c r="T43" s="150"/>
    </row>
    <row r="44" spans="1:25" s="314" customFormat="1" ht="19.5" customHeight="1" thickBot="1">
      <c r="A44" s="150"/>
      <c r="B44" s="150"/>
      <c r="C44" s="150" t="s">
        <v>50</v>
      </c>
      <c r="D44" s="855" t="s">
        <v>32</v>
      </c>
      <c r="E44" s="855"/>
      <c r="F44" s="855"/>
      <c r="G44" s="855"/>
      <c r="H44" s="855"/>
      <c r="I44" s="855"/>
      <c r="J44" s="855"/>
      <c r="K44" s="855"/>
      <c r="L44" s="855"/>
      <c r="M44" s="855"/>
      <c r="N44" s="855"/>
      <c r="O44" s="855"/>
      <c r="P44" s="855"/>
      <c r="Q44" s="856"/>
      <c r="R44" s="814"/>
      <c r="S44" s="815"/>
      <c r="T44" s="815"/>
      <c r="U44" s="816"/>
      <c r="Y44" s="314" t="s">
        <v>238</v>
      </c>
    </row>
    <row r="45" spans="1:25" s="314" customFormat="1" ht="19.5" customHeight="1">
      <c r="A45" s="150"/>
      <c r="B45" s="150"/>
      <c r="C45" s="150"/>
      <c r="D45" s="150"/>
      <c r="E45" s="150"/>
      <c r="F45" s="150"/>
      <c r="G45" s="150"/>
      <c r="H45" s="150"/>
      <c r="I45" s="150"/>
      <c r="J45" s="150"/>
      <c r="K45" s="150"/>
      <c r="L45" s="150"/>
      <c r="M45" s="150"/>
      <c r="N45" s="150"/>
      <c r="O45" s="150"/>
      <c r="P45" s="150"/>
      <c r="Q45" s="150"/>
      <c r="R45" s="150"/>
      <c r="S45" s="150"/>
      <c r="T45" s="150"/>
      <c r="Y45" s="314" t="s">
        <v>239</v>
      </c>
    </row>
    <row r="46" spans="1:25" s="314" customFormat="1" ht="9" customHeight="1">
      <c r="A46" s="150"/>
      <c r="B46" s="150"/>
      <c r="C46" s="150"/>
      <c r="D46" s="150"/>
      <c r="E46" s="150"/>
      <c r="F46" s="150"/>
      <c r="G46" s="150"/>
      <c r="H46" s="150"/>
      <c r="I46" s="150"/>
      <c r="J46" s="150"/>
      <c r="K46" s="150"/>
      <c r="L46" s="150"/>
      <c r="M46" s="150"/>
      <c r="N46" s="150"/>
      <c r="O46" s="150"/>
      <c r="P46" s="150"/>
      <c r="Q46" s="150"/>
      <c r="R46" s="150"/>
      <c r="S46" s="150"/>
      <c r="T46" s="150"/>
    </row>
    <row r="47" spans="1:25" s="314" customFormat="1" ht="19.5" customHeight="1">
      <c r="A47" s="150"/>
      <c r="B47" s="151" t="s">
        <v>240</v>
      </c>
      <c r="C47" s="150" t="s">
        <v>241</v>
      </c>
      <c r="D47" s="150"/>
      <c r="E47" s="150"/>
      <c r="F47" s="150"/>
      <c r="G47" s="150"/>
      <c r="H47" s="150"/>
      <c r="I47" s="150"/>
      <c r="J47" s="150"/>
      <c r="K47" s="151"/>
      <c r="L47" s="150"/>
      <c r="M47" s="150"/>
      <c r="N47" s="150"/>
      <c r="O47" s="150"/>
      <c r="P47" s="150"/>
      <c r="Q47" s="150"/>
      <c r="R47" s="319"/>
      <c r="S47" s="319"/>
      <c r="T47" s="319"/>
      <c r="U47" s="319"/>
      <c r="V47" s="319"/>
    </row>
    <row r="48" spans="1:25" s="314" customFormat="1" ht="9.75" customHeight="1" thickBot="1">
      <c r="R48" s="316"/>
      <c r="S48" s="316"/>
      <c r="T48" s="316"/>
      <c r="U48" s="316"/>
      <c r="V48" s="316"/>
    </row>
    <row r="49" spans="1:25" ht="19.5" customHeight="1" thickBot="1">
      <c r="C49" s="148" t="s">
        <v>54</v>
      </c>
      <c r="D49" s="148" t="s">
        <v>242</v>
      </c>
      <c r="K49" s="814"/>
      <c r="L49" s="815"/>
      <c r="M49" s="815"/>
      <c r="N49" s="815"/>
      <c r="O49" s="816"/>
      <c r="Y49" s="148" t="s">
        <v>243</v>
      </c>
    </row>
    <row r="50" spans="1:25" ht="9.75" customHeight="1" thickBot="1">
      <c r="Y50" s="148" t="s">
        <v>244</v>
      </c>
    </row>
    <row r="51" spans="1:25" ht="19.5" customHeight="1" thickBot="1">
      <c r="C51" s="319" t="s">
        <v>52</v>
      </c>
      <c r="D51" s="319" t="s">
        <v>245</v>
      </c>
      <c r="E51" s="319"/>
      <c r="F51" s="319"/>
      <c r="G51" s="319"/>
      <c r="H51" s="322" t="s">
        <v>226</v>
      </c>
      <c r="I51" s="323"/>
      <c r="J51" s="319" t="s">
        <v>56</v>
      </c>
      <c r="K51" s="813" t="s">
        <v>227</v>
      </c>
      <c r="L51" s="813"/>
      <c r="M51" s="813"/>
      <c r="N51" s="813"/>
      <c r="O51" s="814" t="s">
        <v>228</v>
      </c>
      <c r="P51" s="815"/>
      <c r="Q51" s="815"/>
      <c r="R51" s="816"/>
      <c r="S51" s="314" t="s">
        <v>229</v>
      </c>
    </row>
    <row r="52" spans="1:25" s="314" customFormat="1" ht="19.5" customHeight="1">
      <c r="A52" s="150"/>
      <c r="B52" s="150"/>
      <c r="C52" s="150"/>
      <c r="D52" s="150"/>
      <c r="E52" s="150"/>
      <c r="F52" s="150"/>
      <c r="G52" s="150"/>
      <c r="H52" s="150"/>
      <c r="I52" s="150"/>
      <c r="J52" s="150"/>
      <c r="K52" s="150"/>
      <c r="L52" s="150"/>
      <c r="M52" s="150"/>
      <c r="N52" s="150"/>
      <c r="O52" s="150"/>
      <c r="P52" s="150"/>
      <c r="Q52" s="150"/>
      <c r="R52" s="150"/>
      <c r="S52" s="150"/>
      <c r="T52" s="150"/>
    </row>
    <row r="53" spans="1:25" ht="19.5" customHeight="1">
      <c r="A53" s="149"/>
      <c r="B53" s="479" t="s">
        <v>340</v>
      </c>
      <c r="D53" s="149"/>
      <c r="E53" s="149"/>
      <c r="F53" s="149"/>
      <c r="G53" s="149"/>
      <c r="H53" s="480"/>
      <c r="I53" s="480"/>
      <c r="J53" s="480"/>
      <c r="K53" s="480"/>
      <c r="L53" s="480"/>
      <c r="M53" s="480"/>
      <c r="N53" s="480"/>
      <c r="O53" s="480"/>
      <c r="P53" s="480"/>
      <c r="Q53" s="480"/>
      <c r="R53" s="480"/>
      <c r="S53" s="480"/>
      <c r="T53" s="480"/>
      <c r="U53" s="480"/>
      <c r="V53" s="480"/>
      <c r="W53" s="480"/>
    </row>
    <row r="54" spans="1:25" s="314" customFormat="1" ht="19.5" customHeight="1">
      <c r="A54" s="150"/>
      <c r="B54" s="151" t="s">
        <v>59</v>
      </c>
      <c r="C54" s="836" t="s">
        <v>341</v>
      </c>
      <c r="D54" s="836"/>
      <c r="E54" s="836"/>
      <c r="F54" s="836"/>
      <c r="G54" s="836"/>
      <c r="H54" s="836"/>
      <c r="I54" s="836"/>
      <c r="J54" s="836"/>
      <c r="K54" s="836"/>
      <c r="L54" s="836"/>
      <c r="M54" s="836"/>
      <c r="N54" s="836"/>
      <c r="O54" s="836"/>
      <c r="P54" s="836"/>
      <c r="Q54" s="836"/>
      <c r="R54" s="836"/>
      <c r="S54" s="836"/>
      <c r="T54" s="836"/>
      <c r="U54" s="836"/>
      <c r="V54" s="836"/>
      <c r="W54" s="836"/>
    </row>
    <row r="55" spans="1:25" s="314" customFormat="1" ht="9.75" customHeight="1" thickBot="1">
      <c r="A55" s="150"/>
      <c r="B55" s="150"/>
      <c r="C55" s="319"/>
      <c r="D55" s="319"/>
      <c r="E55" s="319"/>
      <c r="F55" s="319"/>
      <c r="G55" s="319"/>
      <c r="H55" s="319"/>
      <c r="I55" s="319"/>
      <c r="J55" s="316"/>
      <c r="K55" s="316"/>
      <c r="L55" s="316"/>
      <c r="M55" s="316"/>
      <c r="N55" s="316"/>
      <c r="O55" s="316"/>
      <c r="P55" s="319"/>
      <c r="Q55" s="316"/>
      <c r="R55" s="319"/>
      <c r="S55" s="319"/>
      <c r="T55" s="319"/>
      <c r="U55" s="319"/>
      <c r="V55" s="150"/>
    </row>
    <row r="56" spans="1:25" s="314" customFormat="1" ht="19.5" customHeight="1" thickBot="1">
      <c r="A56" s="150"/>
      <c r="B56" s="150"/>
      <c r="C56" s="319" t="s">
        <v>342</v>
      </c>
      <c r="D56" s="319"/>
      <c r="E56" s="319"/>
      <c r="F56" s="319"/>
      <c r="G56" s="319"/>
      <c r="H56" s="319"/>
      <c r="I56" s="482"/>
      <c r="J56" s="474"/>
      <c r="K56" s="474"/>
      <c r="L56" s="474"/>
      <c r="M56" s="483"/>
      <c r="N56" s="481"/>
      <c r="O56" s="815"/>
      <c r="P56" s="815"/>
      <c r="Q56" s="815"/>
      <c r="R56" s="815"/>
      <c r="S56" s="816"/>
      <c r="T56" s="316"/>
      <c r="U56" s="319"/>
      <c r="V56" s="319"/>
      <c r="W56" s="319"/>
      <c r="X56" s="319"/>
      <c r="Y56" s="314" t="s">
        <v>343</v>
      </c>
    </row>
    <row r="57" spans="1:25" s="314" customFormat="1" ht="19.5" customHeight="1">
      <c r="A57" s="150"/>
      <c r="B57" s="150"/>
      <c r="C57" s="474"/>
      <c r="D57" s="474"/>
      <c r="E57" s="474"/>
      <c r="F57" s="474"/>
      <c r="G57" s="474"/>
      <c r="H57" s="474"/>
      <c r="I57" s="474"/>
      <c r="J57" s="484"/>
      <c r="K57" s="484"/>
      <c r="L57" s="484"/>
      <c r="M57" s="484"/>
      <c r="N57" s="484"/>
      <c r="O57" s="484"/>
      <c r="P57" s="484"/>
      <c r="Q57" s="316"/>
      <c r="R57" s="319"/>
      <c r="S57" s="319"/>
      <c r="T57" s="319"/>
      <c r="U57" s="319"/>
      <c r="V57" s="150"/>
      <c r="Y57" s="314" t="s">
        <v>344</v>
      </c>
    </row>
    <row r="58" spans="1:25" s="314" customFormat="1" ht="19.5" customHeight="1">
      <c r="A58" s="150"/>
      <c r="B58" s="151" t="s">
        <v>57</v>
      </c>
      <c r="C58" s="836" t="s">
        <v>345</v>
      </c>
      <c r="D58" s="836"/>
      <c r="E58" s="836"/>
      <c r="F58" s="836"/>
      <c r="G58" s="836"/>
      <c r="H58" s="836"/>
      <c r="I58" s="836"/>
      <c r="J58" s="836"/>
      <c r="K58" s="836"/>
      <c r="L58" s="836"/>
      <c r="M58" s="836"/>
      <c r="N58" s="836"/>
      <c r="O58" s="836"/>
      <c r="P58" s="836"/>
      <c r="Q58" s="836"/>
      <c r="R58" s="836"/>
      <c r="S58" s="836"/>
      <c r="T58" s="836"/>
      <c r="U58" s="836"/>
      <c r="V58" s="836"/>
      <c r="W58" s="836"/>
    </row>
    <row r="59" spans="1:25" s="314" customFormat="1" ht="9.75" customHeight="1" thickBot="1">
      <c r="A59" s="150"/>
      <c r="B59" s="150"/>
      <c r="C59" s="319"/>
      <c r="D59" s="319"/>
      <c r="E59" s="319"/>
      <c r="F59" s="319"/>
      <c r="G59" s="319"/>
      <c r="H59" s="319"/>
      <c r="I59" s="319"/>
      <c r="J59" s="319"/>
      <c r="K59" s="319"/>
      <c r="L59" s="319"/>
      <c r="M59" s="319"/>
      <c r="N59" s="319"/>
      <c r="O59" s="319"/>
      <c r="P59" s="319"/>
      <c r="Q59" s="319"/>
      <c r="R59" s="319"/>
      <c r="S59" s="319"/>
      <c r="T59" s="319"/>
      <c r="U59" s="316"/>
    </row>
    <row r="60" spans="1:25" s="314" customFormat="1" ht="19.5" customHeight="1" thickBot="1">
      <c r="A60" s="150"/>
      <c r="B60" s="150"/>
      <c r="C60" s="319" t="s">
        <v>54</v>
      </c>
      <c r="D60" s="319" t="s">
        <v>346</v>
      </c>
      <c r="E60" s="319"/>
      <c r="F60" s="319"/>
      <c r="G60" s="319"/>
      <c r="H60" s="319"/>
      <c r="I60" s="319"/>
      <c r="J60" s="319"/>
      <c r="K60" s="319"/>
      <c r="L60" s="319"/>
      <c r="M60" s="319"/>
      <c r="N60" s="481"/>
      <c r="O60" s="814"/>
      <c r="P60" s="815"/>
      <c r="Q60" s="815"/>
      <c r="R60" s="815"/>
      <c r="S60" s="816"/>
      <c r="T60" s="319"/>
      <c r="U60" s="316"/>
      <c r="Y60" s="314" t="s">
        <v>224</v>
      </c>
    </row>
    <row r="61" spans="1:25" s="314" customFormat="1" ht="9.75" customHeight="1" thickBot="1">
      <c r="A61" s="150"/>
      <c r="B61" s="150"/>
      <c r="C61" s="319"/>
      <c r="D61" s="319"/>
      <c r="E61" s="319"/>
      <c r="F61" s="319"/>
      <c r="G61" s="319"/>
      <c r="H61" s="319"/>
      <c r="I61" s="319"/>
      <c r="J61" s="319"/>
      <c r="K61" s="319"/>
      <c r="L61" s="319"/>
      <c r="M61" s="319"/>
      <c r="N61" s="320"/>
      <c r="O61" s="320"/>
      <c r="P61" s="320"/>
      <c r="Q61" s="320"/>
      <c r="R61" s="320"/>
      <c r="S61" s="319"/>
      <c r="T61" s="319"/>
      <c r="U61" s="316"/>
      <c r="Y61" s="314" t="s">
        <v>225</v>
      </c>
    </row>
    <row r="62" spans="1:25" s="314" customFormat="1" ht="19.5" customHeight="1" thickBot="1">
      <c r="A62" s="150"/>
      <c r="B62" s="150"/>
      <c r="C62" s="319" t="s">
        <v>52</v>
      </c>
      <c r="D62" s="465" t="s">
        <v>347</v>
      </c>
      <c r="E62" s="319"/>
      <c r="F62" s="319"/>
      <c r="G62" s="319"/>
      <c r="H62" s="319"/>
      <c r="I62" s="319"/>
      <c r="J62" s="319"/>
      <c r="K62" s="319"/>
      <c r="L62" s="322" t="s">
        <v>226</v>
      </c>
      <c r="M62" s="323"/>
      <c r="N62" s="319" t="s">
        <v>56</v>
      </c>
      <c r="O62" s="813" t="s">
        <v>227</v>
      </c>
      <c r="P62" s="813"/>
      <c r="Q62" s="813"/>
      <c r="R62" s="813"/>
      <c r="S62" s="814" t="s">
        <v>228</v>
      </c>
      <c r="T62" s="815"/>
      <c r="U62" s="815"/>
      <c r="V62" s="816"/>
      <c r="W62" s="314" t="s">
        <v>229</v>
      </c>
    </row>
    <row r="63" spans="1:25" s="314" customFormat="1" ht="19.5" customHeight="1">
      <c r="A63" s="150"/>
      <c r="B63" s="150"/>
      <c r="C63" s="150"/>
      <c r="D63" s="150"/>
      <c r="E63" s="150"/>
      <c r="F63" s="150"/>
      <c r="G63" s="150"/>
      <c r="H63" s="150"/>
      <c r="I63" s="150"/>
      <c r="J63" s="150"/>
      <c r="K63" s="150"/>
      <c r="L63" s="150"/>
      <c r="M63" s="150"/>
      <c r="N63" s="150"/>
      <c r="O63" s="150"/>
      <c r="P63" s="150"/>
      <c r="Q63" s="150"/>
      <c r="R63" s="150"/>
      <c r="S63" s="150"/>
      <c r="T63" s="150"/>
    </row>
    <row r="64" spans="1:25" s="314" customFormat="1" ht="19.5" customHeight="1">
      <c r="A64" s="150"/>
      <c r="B64" s="151" t="s">
        <v>35</v>
      </c>
      <c r="C64" s="150" t="s">
        <v>348</v>
      </c>
      <c r="D64" s="150"/>
      <c r="E64" s="150"/>
      <c r="F64" s="150"/>
      <c r="G64" s="150"/>
      <c r="H64" s="150"/>
      <c r="I64" s="150"/>
      <c r="J64" s="150"/>
      <c r="K64" s="151"/>
      <c r="L64" s="150"/>
      <c r="M64" s="150"/>
      <c r="N64" s="150"/>
      <c r="O64" s="150"/>
      <c r="P64" s="150"/>
      <c r="Q64" s="150"/>
      <c r="R64" s="319"/>
      <c r="S64" s="319"/>
      <c r="T64" s="319"/>
      <c r="U64" s="319"/>
      <c r="V64" s="319"/>
    </row>
    <row r="65" spans="3:25" s="314" customFormat="1" ht="9.75" customHeight="1" thickBot="1">
      <c r="R65" s="316"/>
      <c r="S65" s="316"/>
      <c r="T65" s="316"/>
      <c r="U65" s="316"/>
      <c r="V65" s="316"/>
    </row>
    <row r="66" spans="3:25" ht="19.5" customHeight="1" thickBot="1">
      <c r="C66" s="148" t="s">
        <v>54</v>
      </c>
      <c r="D66" s="148" t="s">
        <v>242</v>
      </c>
      <c r="K66" s="814"/>
      <c r="L66" s="815"/>
      <c r="M66" s="815"/>
      <c r="N66" s="815"/>
      <c r="O66" s="816"/>
      <c r="Y66" s="148" t="s">
        <v>243</v>
      </c>
    </row>
    <row r="67" spans="3:25" ht="9.75" customHeight="1" thickBot="1">
      <c r="Y67" s="148" t="s">
        <v>244</v>
      </c>
    </row>
    <row r="68" spans="3:25" ht="19.5" customHeight="1" thickBot="1">
      <c r="C68" s="319" t="s">
        <v>52</v>
      </c>
      <c r="D68" s="319" t="s">
        <v>245</v>
      </c>
      <c r="E68" s="319"/>
      <c r="F68" s="319"/>
      <c r="G68" s="319"/>
      <c r="H68" s="322" t="s">
        <v>226</v>
      </c>
      <c r="I68" s="323"/>
      <c r="J68" s="319" t="s">
        <v>56</v>
      </c>
      <c r="K68" s="813" t="s">
        <v>227</v>
      </c>
      <c r="L68" s="813"/>
      <c r="M68" s="813"/>
      <c r="N68" s="813"/>
      <c r="O68" s="814" t="s">
        <v>228</v>
      </c>
      <c r="P68" s="815"/>
      <c r="Q68" s="815"/>
      <c r="R68" s="816"/>
      <c r="S68" s="314" t="s">
        <v>229</v>
      </c>
    </row>
    <row r="69" spans="3:25" ht="9" customHeight="1"/>
    <row r="70" spans="3:25" ht="19.5" customHeight="1"/>
    <row r="71" spans="3:25" ht="19.5" customHeight="1"/>
    <row r="72" spans="3:25" ht="19.5" customHeight="1"/>
    <row r="73" spans="3:25" ht="19.5" customHeight="1"/>
    <row r="74" spans="3:25" ht="19.5" customHeight="1"/>
    <row r="75" spans="3:25" ht="19.5" customHeight="1"/>
    <row r="76" spans="3:25" ht="19.5" customHeight="1"/>
    <row r="77" spans="3:25" ht="19.5" customHeight="1"/>
    <row r="78" spans="3:25" ht="19.5" customHeight="1"/>
    <row r="79" spans="3:25" ht="19.5" customHeight="1"/>
    <row r="80" spans="3:25" ht="19.5" customHeight="1"/>
    <row r="81" ht="19.5" customHeight="1"/>
    <row r="82" ht="19.5" customHeight="1"/>
    <row r="83" ht="19.5" customHeight="1"/>
  </sheetData>
  <mergeCells count="52">
    <mergeCell ref="O62:R62"/>
    <mergeCell ref="S62:V62"/>
    <mergeCell ref="K66:O66"/>
    <mergeCell ref="K68:N68"/>
    <mergeCell ref="O68:R68"/>
    <mergeCell ref="O60:S60"/>
    <mergeCell ref="D41:Q41"/>
    <mergeCell ref="R41:U41"/>
    <mergeCell ref="D42:Q42"/>
    <mergeCell ref="D44:Q44"/>
    <mergeCell ref="R44:U44"/>
    <mergeCell ref="K49:O49"/>
    <mergeCell ref="K51:N51"/>
    <mergeCell ref="O51:R51"/>
    <mergeCell ref="C54:W54"/>
    <mergeCell ref="O56:S56"/>
    <mergeCell ref="C58:W58"/>
    <mergeCell ref="D31:R31"/>
    <mergeCell ref="D32:R32"/>
    <mergeCell ref="D33:R33"/>
    <mergeCell ref="D34:R34"/>
    <mergeCell ref="D39:Q39"/>
    <mergeCell ref="R39:U39"/>
    <mergeCell ref="C27:C28"/>
    <mergeCell ref="D27:R28"/>
    <mergeCell ref="S27:S28"/>
    <mergeCell ref="T27:T28"/>
    <mergeCell ref="C29:C30"/>
    <mergeCell ref="D29:R30"/>
    <mergeCell ref="S29:S30"/>
    <mergeCell ref="T29:T30"/>
    <mergeCell ref="C21:T21"/>
    <mergeCell ref="D22:R22"/>
    <mergeCell ref="D23:R23"/>
    <mergeCell ref="D24:R24"/>
    <mergeCell ref="C25:C26"/>
    <mergeCell ref="D25:R26"/>
    <mergeCell ref="S25:S26"/>
    <mergeCell ref="T25:T26"/>
    <mergeCell ref="O17:R17"/>
    <mergeCell ref="S17:V17"/>
    <mergeCell ref="H3:J4"/>
    <mergeCell ref="K3:N4"/>
    <mergeCell ref="O3:P4"/>
    <mergeCell ref="Q3:W4"/>
    <mergeCell ref="H5:W5"/>
    <mergeCell ref="C7:W7"/>
    <mergeCell ref="C9:I9"/>
    <mergeCell ref="J9:P9"/>
    <mergeCell ref="C12:W12"/>
    <mergeCell ref="C13:W13"/>
    <mergeCell ref="O15:S15"/>
  </mergeCells>
  <phoneticPr fontId="6"/>
  <dataValidations count="9">
    <dataValidation type="list" allowBlank="1" showInputMessage="1" showErrorMessage="1" sqref="J9:P9">
      <formula1>$Y$9:$Y$10</formula1>
    </dataValidation>
    <dataValidation type="list" allowBlank="1" showInputMessage="1" showErrorMessage="1" sqref="R39:U39">
      <formula1>$Y$39:$Y$40</formula1>
    </dataValidation>
    <dataValidation type="list" allowBlank="1" showInputMessage="1" showErrorMessage="1" sqref="K49:O49 K66:O66">
      <formula1>$Y$49:$Y$50</formula1>
    </dataValidation>
    <dataValidation type="list" allowBlank="1" showInputMessage="1" showErrorMessage="1" sqref="O15 O60">
      <formula1>$Y$15:$Y$16</formula1>
    </dataValidation>
    <dataValidation type="list" allowBlank="1" showInputMessage="1" showErrorMessage="1" sqref="S8:U8 S55:U55">
      <formula1>"はい,いいえ"</formula1>
    </dataValidation>
    <dataValidation type="list" allowBlank="1" showInputMessage="1" showErrorMessage="1" sqref="R40:U40">
      <formula1>"同意を得ている,同意を得ていない"</formula1>
    </dataValidation>
    <dataValidation type="list" allowBlank="1" showInputMessage="1" showErrorMessage="1" sqref="R41:U41">
      <formula1>$Y$41:$Y$42</formula1>
    </dataValidation>
    <dataValidation type="list" allowBlank="1" showInputMessage="1" showErrorMessage="1" sqref="R44:U44">
      <formula1>$Y$44:$Y$45</formula1>
    </dataValidation>
    <dataValidation type="list" allowBlank="1" showInputMessage="1" showErrorMessage="1" sqref="O56:S56">
      <formula1>$Y$56:$Y$57</formula1>
    </dataValidation>
  </dataValidations>
  <pageMargins left="0.78740157480314965" right="0.39370078740157483" top="0.59055118110236227" bottom="0.59055118110236227" header="0.51181102362204722" footer="0.31496062992125984"/>
  <pageSetup paperSize="9" scale="70" firstPageNumber="9"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はじめにお読みください</vt:lpstr>
      <vt:lpstr>調書1-1</vt:lpstr>
      <vt:lpstr>【記載例】調書1-1</vt:lpstr>
      <vt:lpstr>調書1-2</vt:lpstr>
      <vt:lpstr>【記載例】調書1-2</vt:lpstr>
      <vt:lpstr>調書2-1</vt:lpstr>
      <vt:lpstr>調書2-2</vt:lpstr>
      <vt:lpstr>【記載例】調書2</vt:lpstr>
      <vt:lpstr>調書3 (2)</vt:lpstr>
      <vt:lpstr>調書4</vt:lpstr>
      <vt:lpstr>【記載例】調書4</vt:lpstr>
      <vt:lpstr>調書5</vt:lpstr>
      <vt:lpstr>'【記載例】調書1-1'!Print_Area</vt:lpstr>
      <vt:lpstr>'【記載例】調書1-2'!Print_Area</vt:lpstr>
      <vt:lpstr>【記載例】調書2!Print_Area</vt:lpstr>
      <vt:lpstr>【記載例】調書4!Print_Area</vt:lpstr>
      <vt:lpstr>はじめにお読みください!Print_Area</vt:lpstr>
      <vt:lpstr>'調書1-1'!Print_Area</vt:lpstr>
      <vt:lpstr>'調書1-2'!Print_Area</vt:lpstr>
      <vt:lpstr>'調書2-1'!Print_Area</vt:lpstr>
      <vt:lpstr>'調書2-2'!Print_Area</vt:lpstr>
      <vt:lpstr>'調書3 (2)'!Print_Area</vt:lpstr>
      <vt:lpstr>調書4!Print_Area</vt:lpstr>
      <vt:lpstr>調書5!Print_Area</vt:lpstr>
      <vt:lpstr>'調書1-1'!Print_Titles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2021-11-08T06:16:09Z</dcterms:created>
  <dcterms:modified xsi:type="dcterms:W3CDTF">2026-04-11T13:56:25Z</dcterms:modified>
</cp:coreProperties>
</file>