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課\05_障害指導\300_運営指導関係\030.運営指導事前調書\R08年度\"/>
    </mc:Choice>
  </mc:AlternateContent>
  <bookViews>
    <workbookView xWindow="-120" yWindow="-120" windowWidth="29040" windowHeight="15840" firstSheet="6" activeTab="11"/>
  </bookViews>
  <sheets>
    <sheet name="人員配置体制加算（共同生活援助）" sheetId="69" state="hidden" r:id="rId1"/>
    <sheet name="はじめにお読みください" sheetId="74" r:id="rId2"/>
    <sheet name="調書1-1" sheetId="75" r:id="rId3"/>
    <sheet name="調書1-2" sheetId="76" r:id="rId4"/>
    <sheet name="【記載例】調書1" sheetId="77" r:id="rId5"/>
    <sheet name="調書2-1" sheetId="78" r:id="rId6"/>
    <sheet name="調書2-2" sheetId="79" r:id="rId7"/>
    <sheet name="【記載例】調書2" sheetId="80" r:id="rId8"/>
    <sheet name="調書３" sheetId="85" r:id="rId9"/>
    <sheet name="調書３ (記載例)" sheetId="87" r:id="rId10"/>
    <sheet name="調書４" sheetId="88" r:id="rId11"/>
    <sheet name="調書5 " sheetId="89" r:id="rId12"/>
    <sheet name="参考（入力不要）" sheetId="86" r:id="rId13"/>
  </sheets>
  <externalReferences>
    <externalReference r:id="rId14"/>
  </externalReferences>
  <definedNames>
    <definedName name="_xlnm.Print_Area" localSheetId="4">【記載例】調書1!$A$1:$AP$30</definedName>
    <definedName name="_xlnm.Print_Area" localSheetId="7">【記載例】調書2!$A$1:$AL$69</definedName>
    <definedName name="_xlnm.Print_Area" localSheetId="1">はじめにお読みください!$A$1:$F$19</definedName>
    <definedName name="_xlnm.Print_Area" localSheetId="12">'参考（入力不要）'!$A$1:$J$26</definedName>
    <definedName name="_xlnm.Print_Area" localSheetId="0">'人員配置体制加算（共同生活援助）'!$A$1:$L$40</definedName>
    <definedName name="_xlnm.Print_Area" localSheetId="2">'調書1-1'!$A$1:$AP$37</definedName>
    <definedName name="_xlnm.Print_Area" localSheetId="3">'調書1-2'!$A$1:$AP$37</definedName>
    <definedName name="_xlnm.Print_Area" localSheetId="5">'調書2-1'!$A$1:$AL$67</definedName>
    <definedName name="_xlnm.Print_Area" localSheetId="6">'調書2-2'!$A$1:$AL$67</definedName>
    <definedName name="_xlnm.Print_Area" localSheetId="8">調書３!$A$1:$S$29</definedName>
    <definedName name="_xlnm.Print_Area" localSheetId="9">'調書３ (記載例)'!$A$1:$S$29</definedName>
    <definedName name="_xlnm.Print_Area" localSheetId="10">調書４!$A$1:$W$69</definedName>
    <definedName name="_xlnm.Print_Area" localSheetId="11">'調書5 '!$A$1:$G$51</definedName>
    <definedName name="_xlnm.Print_Titles" localSheetId="7">【記載例】調書2!$1:$4</definedName>
    <definedName name="_xlnm.Print_Titles" localSheetId="5">'調書2-1'!$1:$4</definedName>
    <definedName name="_xlnm.Print_Titles" localSheetId="6">'調書2-2'!$1:$4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89" l="1"/>
  <c r="F42" i="89" l="1"/>
  <c r="F46" i="89"/>
  <c r="F49" i="89"/>
  <c r="M46" i="89"/>
  <c r="F35" i="89"/>
  <c r="F32" i="89"/>
  <c r="F28" i="89"/>
  <c r="F25" i="89"/>
  <c r="F19" i="89"/>
  <c r="F17" i="89"/>
  <c r="F16" i="89"/>
  <c r="F15" i="89"/>
  <c r="F12" i="89"/>
  <c r="F10" i="89"/>
  <c r="F4" i="89"/>
  <c r="Q3" i="88" l="1"/>
  <c r="K3" i="88"/>
  <c r="AJ14" i="79" l="1"/>
  <c r="AJ16" i="79"/>
  <c r="AJ18" i="79"/>
  <c r="AJ20" i="79"/>
  <c r="AJ22" i="79"/>
  <c r="AJ24" i="79"/>
  <c r="AJ26" i="79"/>
  <c r="AJ28" i="79"/>
  <c r="AJ30" i="79"/>
  <c r="AJ12" i="79"/>
  <c r="G20" i="86" l="1"/>
  <c r="E20" i="86"/>
  <c r="E14" i="86"/>
  <c r="I14" i="86"/>
  <c r="I13" i="86"/>
  <c r="G13" i="86"/>
  <c r="E13" i="86"/>
  <c r="I7" i="86"/>
  <c r="H7" i="86"/>
  <c r="G7" i="86"/>
  <c r="F6" i="86"/>
  <c r="J6" i="86"/>
  <c r="I6" i="86"/>
  <c r="H6" i="86"/>
  <c r="G6" i="86"/>
  <c r="E6" i="86"/>
  <c r="D6" i="86"/>
  <c r="AJ30" i="78" l="1"/>
  <c r="AJ28" i="78"/>
  <c r="AJ26" i="78"/>
  <c r="AJ24" i="78"/>
  <c r="AJ22" i="78"/>
  <c r="AJ20" i="78"/>
  <c r="AJ18" i="78"/>
  <c r="AJ16" i="78"/>
  <c r="AJ14" i="78"/>
  <c r="AJ12" i="78"/>
  <c r="AG15" i="77" l="1"/>
  <c r="AM15" i="77" s="1"/>
  <c r="AJ15" i="77"/>
  <c r="AQ15" i="77"/>
  <c r="AG11" i="77"/>
  <c r="AJ11" i="77" s="1"/>
  <c r="E29" i="87"/>
  <c r="B7" i="87"/>
  <c r="B7" i="85"/>
  <c r="Q22" i="87"/>
  <c r="S21" i="87"/>
  <c r="Q21" i="87"/>
  <c r="R21" i="87" s="1"/>
  <c r="Q20" i="87"/>
  <c r="R20" i="87" s="1"/>
  <c r="Q19" i="87"/>
  <c r="S19" i="87" s="1"/>
  <c r="R18" i="87"/>
  <c r="Q18" i="87"/>
  <c r="Q17" i="87"/>
  <c r="S17" i="87" s="1"/>
  <c r="Q16" i="87"/>
  <c r="R16" i="87" s="1"/>
  <c r="Q15" i="87"/>
  <c r="R15" i="87" s="1"/>
  <c r="I29" i="87" s="1"/>
  <c r="Q14" i="87"/>
  <c r="R14" i="87" s="1"/>
  <c r="Q13" i="87"/>
  <c r="R13" i="87" s="1"/>
  <c r="P12" i="87"/>
  <c r="O12" i="87"/>
  <c r="N12" i="87"/>
  <c r="M12" i="87"/>
  <c r="L12" i="87"/>
  <c r="K12" i="87"/>
  <c r="J12" i="87"/>
  <c r="I12" i="87"/>
  <c r="H12" i="87"/>
  <c r="G12" i="87"/>
  <c r="F12" i="87"/>
  <c r="E12" i="87"/>
  <c r="Q12" i="87" s="1"/>
  <c r="R12" i="87" s="1"/>
  <c r="AM27" i="76"/>
  <c r="AM26" i="76"/>
  <c r="AM25" i="76"/>
  <c r="AM24" i="76"/>
  <c r="AM23" i="76"/>
  <c r="AM18" i="76"/>
  <c r="AM17" i="76"/>
  <c r="AM16" i="76"/>
  <c r="AM15" i="76"/>
  <c r="AM14" i="76"/>
  <c r="AM13" i="76"/>
  <c r="AM12" i="76"/>
  <c r="AM11" i="76"/>
  <c r="AM10" i="76"/>
  <c r="AF19" i="76"/>
  <c r="AE19" i="76"/>
  <c r="AD19" i="76"/>
  <c r="AC19" i="76"/>
  <c r="AB19" i="76"/>
  <c r="AA19" i="76"/>
  <c r="Z19" i="76"/>
  <c r="Y19" i="76"/>
  <c r="AQ11" i="77" l="1"/>
  <c r="AM11" i="77"/>
  <c r="G29" i="87"/>
  <c r="R17" i="87"/>
  <c r="R19" i="87"/>
  <c r="AC19" i="75"/>
  <c r="AD19" i="75"/>
  <c r="AE19" i="75"/>
  <c r="AF19" i="75"/>
  <c r="Y19" i="75"/>
  <c r="Z19" i="75"/>
  <c r="AA19" i="75"/>
  <c r="AB19" i="75"/>
  <c r="S5" i="78" l="1"/>
  <c r="L3" i="76"/>
  <c r="Q15" i="85" l="1"/>
  <c r="AQ18" i="76" l="1"/>
  <c r="AQ17" i="76"/>
  <c r="AQ16" i="76"/>
  <c r="AQ15" i="76"/>
  <c r="AQ14" i="76"/>
  <c r="AQ13" i="76"/>
  <c r="AQ12" i="76"/>
  <c r="AQ11" i="76"/>
  <c r="AQ10" i="76"/>
  <c r="AQ18" i="75"/>
  <c r="AQ17" i="75"/>
  <c r="AQ16" i="75"/>
  <c r="AQ15" i="75"/>
  <c r="AQ14" i="75"/>
  <c r="AQ13" i="75"/>
  <c r="AQ12" i="75"/>
  <c r="AQ11" i="75"/>
  <c r="AQ10" i="75"/>
  <c r="AQ19" i="76" l="1"/>
  <c r="AM27" i="75"/>
  <c r="AM26" i="75"/>
  <c r="AM25" i="75"/>
  <c r="AM24" i="75"/>
  <c r="AM23" i="75"/>
  <c r="AM18" i="75"/>
  <c r="AM17" i="75"/>
  <c r="AM16" i="75"/>
  <c r="AM15" i="75"/>
  <c r="AM14" i="75"/>
  <c r="AM13" i="75"/>
  <c r="AM12" i="75"/>
  <c r="AM11" i="75"/>
  <c r="AM10" i="75"/>
  <c r="AQ19" i="75"/>
  <c r="AE23" i="79" l="1"/>
  <c r="AD23" i="79"/>
  <c r="AC23" i="79"/>
  <c r="AB23" i="79"/>
  <c r="AA23" i="79"/>
  <c r="Z23" i="79"/>
  <c r="Y23" i="79"/>
  <c r="X23" i="79"/>
  <c r="W23" i="79"/>
  <c r="V23" i="79"/>
  <c r="U23" i="79"/>
  <c r="T23" i="79"/>
  <c r="S23" i="79"/>
  <c r="R23" i="79"/>
  <c r="Q23" i="79"/>
  <c r="P23" i="79"/>
  <c r="O23" i="79"/>
  <c r="N23" i="79"/>
  <c r="M23" i="79"/>
  <c r="L23" i="79"/>
  <c r="K23" i="79"/>
  <c r="J23" i="79"/>
  <c r="I23" i="79"/>
  <c r="H23" i="79"/>
  <c r="G23" i="79"/>
  <c r="F23" i="79"/>
  <c r="E23" i="79"/>
  <c r="D23" i="79"/>
  <c r="AF22" i="79" s="1"/>
  <c r="AH22" i="79" s="1"/>
  <c r="AE21" i="79"/>
  <c r="AD21" i="79"/>
  <c r="AC21" i="79"/>
  <c r="AB21" i="79"/>
  <c r="AA21" i="79"/>
  <c r="Z21" i="79"/>
  <c r="Y21" i="79"/>
  <c r="X21" i="79"/>
  <c r="W21" i="79"/>
  <c r="V21" i="79"/>
  <c r="U21" i="79"/>
  <c r="T21" i="79"/>
  <c r="S21" i="79"/>
  <c r="R21" i="79"/>
  <c r="Q21" i="79"/>
  <c r="P21" i="79"/>
  <c r="O21" i="79"/>
  <c r="N21" i="79"/>
  <c r="M21" i="79"/>
  <c r="L21" i="79"/>
  <c r="K21" i="79"/>
  <c r="J21" i="79"/>
  <c r="I21" i="79"/>
  <c r="H21" i="79"/>
  <c r="G21" i="79"/>
  <c r="F21" i="79"/>
  <c r="E21" i="79"/>
  <c r="D21" i="79"/>
  <c r="AF20" i="79" s="1"/>
  <c r="AH20" i="79" s="1"/>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E19" i="79"/>
  <c r="D19" i="79"/>
  <c r="AF18" i="79" s="1"/>
  <c r="AH18" i="79" s="1"/>
  <c r="AE17" i="79"/>
  <c r="AD17" i="79"/>
  <c r="AC17" i="79"/>
  <c r="AB17" i="79"/>
  <c r="AA17" i="79"/>
  <c r="Z17" i="79"/>
  <c r="Y17" i="79"/>
  <c r="X17" i="79"/>
  <c r="W17" i="79"/>
  <c r="V17" i="79"/>
  <c r="U17" i="79"/>
  <c r="T17" i="79"/>
  <c r="S17" i="79"/>
  <c r="R17" i="79"/>
  <c r="Q17" i="79"/>
  <c r="P17" i="79"/>
  <c r="O17" i="79"/>
  <c r="N17" i="79"/>
  <c r="M17" i="79"/>
  <c r="L17" i="79"/>
  <c r="K17" i="79"/>
  <c r="J17" i="79"/>
  <c r="I17" i="79"/>
  <c r="H17" i="79"/>
  <c r="G17" i="79"/>
  <c r="F17" i="79"/>
  <c r="E17" i="79"/>
  <c r="D17" i="79"/>
  <c r="AF16" i="79" s="1"/>
  <c r="AH16" i="79" s="1"/>
  <c r="AE15" i="79"/>
  <c r="AD15" i="79"/>
  <c r="AC15" i="79"/>
  <c r="AB15" i="79"/>
  <c r="AA15" i="79"/>
  <c r="Z15" i="79"/>
  <c r="Y15" i="79"/>
  <c r="X15" i="79"/>
  <c r="W15" i="79"/>
  <c r="V15" i="79"/>
  <c r="U15" i="79"/>
  <c r="T15" i="79"/>
  <c r="S15" i="79"/>
  <c r="R15" i="79"/>
  <c r="Q15" i="79"/>
  <c r="P15" i="79"/>
  <c r="O15" i="79"/>
  <c r="N15" i="79"/>
  <c r="M15" i="79"/>
  <c r="L15" i="79"/>
  <c r="K15" i="79"/>
  <c r="J15" i="79"/>
  <c r="I15" i="79"/>
  <c r="H15" i="79"/>
  <c r="G15" i="79"/>
  <c r="F15" i="79"/>
  <c r="E15" i="79"/>
  <c r="D15" i="79"/>
  <c r="AE21" i="78"/>
  <c r="AD21" i="78"/>
  <c r="AC21" i="78"/>
  <c r="AB21" i="78"/>
  <c r="AA21" i="78"/>
  <c r="Z21" i="78"/>
  <c r="Y21" i="78"/>
  <c r="X21" i="78"/>
  <c r="W21" i="78"/>
  <c r="V21" i="78"/>
  <c r="U21" i="78"/>
  <c r="T21" i="78"/>
  <c r="S21" i="78"/>
  <c r="R21" i="78"/>
  <c r="Q21" i="78"/>
  <c r="P21" i="78"/>
  <c r="O21" i="78"/>
  <c r="N21" i="78"/>
  <c r="M21" i="78"/>
  <c r="L21" i="78"/>
  <c r="K21" i="78"/>
  <c r="J21" i="78"/>
  <c r="I21" i="78"/>
  <c r="H21" i="78"/>
  <c r="G21" i="78"/>
  <c r="F21" i="78"/>
  <c r="E21" i="78"/>
  <c r="D21"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E19" i="78"/>
  <c r="D19" i="78"/>
  <c r="AF18" i="78" s="1"/>
  <c r="AH18" i="78" s="1"/>
  <c r="AE17" i="78"/>
  <c r="AD17" i="78"/>
  <c r="AC17" i="78"/>
  <c r="AB17" i="78"/>
  <c r="AA17" i="78"/>
  <c r="Z17" i="78"/>
  <c r="Y17" i="78"/>
  <c r="X17" i="78"/>
  <c r="W17" i="78"/>
  <c r="V17" i="78"/>
  <c r="U17" i="78"/>
  <c r="T17" i="78"/>
  <c r="S17" i="78"/>
  <c r="R17" i="78"/>
  <c r="Q17" i="78"/>
  <c r="P17" i="78"/>
  <c r="O17" i="78"/>
  <c r="N17" i="78"/>
  <c r="M17" i="78"/>
  <c r="L17" i="78"/>
  <c r="K17" i="78"/>
  <c r="J17" i="78"/>
  <c r="I17" i="78"/>
  <c r="H17" i="78"/>
  <c r="G17" i="78"/>
  <c r="F17" i="78"/>
  <c r="E17" i="78"/>
  <c r="D17" i="78"/>
  <c r="AF16" i="78" s="1"/>
  <c r="AH16" i="78" s="1"/>
  <c r="AE15" i="78"/>
  <c r="AD15" i="78"/>
  <c r="AC15" i="78"/>
  <c r="AB15" i="78"/>
  <c r="AA15" i="78"/>
  <c r="Z15" i="78"/>
  <c r="Y15" i="78"/>
  <c r="X15" i="78"/>
  <c r="W15" i="78"/>
  <c r="V15" i="78"/>
  <c r="U15" i="78"/>
  <c r="T15" i="78"/>
  <c r="S15" i="78"/>
  <c r="R15" i="78"/>
  <c r="Q15" i="78"/>
  <c r="P15" i="78"/>
  <c r="O15" i="78"/>
  <c r="N15" i="78"/>
  <c r="M15" i="78"/>
  <c r="L15" i="78"/>
  <c r="K15" i="78"/>
  <c r="J15" i="78"/>
  <c r="I15" i="78"/>
  <c r="H15" i="78"/>
  <c r="G15" i="78"/>
  <c r="F15" i="78"/>
  <c r="E15" i="78"/>
  <c r="D15" i="78"/>
  <c r="AF14" i="79" l="1"/>
  <c r="AH14" i="79" s="1"/>
  <c r="AF14" i="78"/>
  <c r="AH14" i="78" s="1"/>
  <c r="AF20" i="78"/>
  <c r="AH20" i="78" s="1"/>
  <c r="F12" i="85" l="1"/>
  <c r="G12" i="85"/>
  <c r="H12" i="85"/>
  <c r="I12" i="85"/>
  <c r="J12" i="85"/>
  <c r="K12" i="85"/>
  <c r="L12" i="85"/>
  <c r="M12" i="85"/>
  <c r="N12" i="85"/>
  <c r="O12" i="85"/>
  <c r="P12" i="85"/>
  <c r="E12" i="85"/>
  <c r="Q22" i="85"/>
  <c r="Q21" i="85"/>
  <c r="Q20" i="85"/>
  <c r="Q19" i="85"/>
  <c r="Q18" i="85"/>
  <c r="Q17" i="85"/>
  <c r="Q16" i="85"/>
  <c r="Q14" i="85"/>
  <c r="Q13" i="85"/>
  <c r="R13" i="85" l="1"/>
  <c r="R17" i="85"/>
  <c r="R14" i="85"/>
  <c r="R18" i="85"/>
  <c r="R15" i="85"/>
  <c r="S21" i="85"/>
  <c r="S19" i="85"/>
  <c r="R16" i="85"/>
  <c r="R20" i="85"/>
  <c r="S17" i="85"/>
  <c r="Q12" i="85"/>
  <c r="R12" i="85" s="1"/>
  <c r="E29" i="85" s="1"/>
  <c r="R19" i="85"/>
  <c r="R21" i="85"/>
  <c r="I29" i="85" l="1"/>
  <c r="G14" i="86" s="1"/>
  <c r="G29" i="85"/>
  <c r="G26" i="86" l="1"/>
  <c r="I26" i="86" s="1"/>
  <c r="E26" i="86"/>
  <c r="S5" i="79" l="1"/>
  <c r="AD3" i="76" l="1"/>
  <c r="L2" i="76"/>
  <c r="L2" i="75"/>
  <c r="E2" i="75"/>
  <c r="E1" i="75"/>
  <c r="E2" i="76" l="1"/>
  <c r="R9" i="76" s="1"/>
  <c r="K3" i="78"/>
  <c r="R3" i="78" s="1"/>
  <c r="J9" i="75"/>
  <c r="R9" i="75"/>
  <c r="V9" i="75"/>
  <c r="AD9" i="75"/>
  <c r="G9" i="75"/>
  <c r="K9" i="75"/>
  <c r="O9" i="75"/>
  <c r="S9" i="75"/>
  <c r="W9" i="75"/>
  <c r="AA9" i="75"/>
  <c r="AE9" i="75"/>
  <c r="O9" i="76"/>
  <c r="AA9" i="76"/>
  <c r="E9" i="75"/>
  <c r="I9" i="75"/>
  <c r="M9" i="75"/>
  <c r="Q9" i="75"/>
  <c r="U9" i="75"/>
  <c r="Y9" i="75"/>
  <c r="AC9" i="75"/>
  <c r="U9" i="76"/>
  <c r="F9" i="75"/>
  <c r="N9" i="75"/>
  <c r="Z9" i="75"/>
  <c r="H9" i="75"/>
  <c r="L9" i="75"/>
  <c r="P9" i="75"/>
  <c r="T9" i="75"/>
  <c r="X9" i="75"/>
  <c r="AB9" i="75"/>
  <c r="AF9" i="75"/>
  <c r="P9" i="76"/>
  <c r="AB9" i="76"/>
  <c r="L9" i="76" l="1"/>
  <c r="Q9" i="76"/>
  <c r="K9" i="76"/>
  <c r="V9" i="76"/>
  <c r="E9" i="76"/>
  <c r="AE9" i="76"/>
  <c r="AF9" i="76"/>
  <c r="K3" i="79"/>
  <c r="R3" i="79" s="1"/>
  <c r="X9" i="76"/>
  <c r="H9" i="76"/>
  <c r="J9" i="76"/>
  <c r="AC9" i="76"/>
  <c r="M9" i="76"/>
  <c r="W9" i="76"/>
  <c r="G9" i="76"/>
  <c r="AD9" i="76"/>
  <c r="N9" i="76"/>
  <c r="T9" i="76"/>
  <c r="Y9" i="76"/>
  <c r="I9" i="76"/>
  <c r="S9" i="76"/>
  <c r="Z9" i="76"/>
  <c r="F9" i="76"/>
  <c r="C69" i="80" l="1"/>
  <c r="C68" i="80"/>
  <c r="C67" i="80"/>
  <c r="C66" i="80"/>
  <c r="C65" i="80"/>
  <c r="C64" i="80"/>
  <c r="C63" i="80"/>
  <c r="C62" i="80"/>
  <c r="C61" i="80"/>
  <c r="C60" i="80"/>
  <c r="C59" i="80"/>
  <c r="C58" i="80"/>
  <c r="C57" i="80"/>
  <c r="C56" i="80"/>
  <c r="C55" i="80"/>
  <c r="C54" i="80"/>
  <c r="C53" i="80"/>
  <c r="C52" i="80"/>
  <c r="C51" i="80"/>
  <c r="C50" i="80"/>
  <c r="C49" i="80"/>
  <c r="C48" i="80"/>
  <c r="C47" i="80"/>
  <c r="C46" i="80"/>
  <c r="C45" i="80"/>
  <c r="C44" i="80"/>
  <c r="C43" i="80"/>
  <c r="C42" i="80"/>
  <c r="S17" i="80" s="1"/>
  <c r="C41" i="80"/>
  <c r="AD21" i="80" s="1"/>
  <c r="C40" i="80"/>
  <c r="AE33" i="80"/>
  <c r="AD33" i="80"/>
  <c r="AC33" i="80"/>
  <c r="AB33" i="80"/>
  <c r="AA33" i="80"/>
  <c r="Z33" i="80"/>
  <c r="Y33" i="80"/>
  <c r="X33" i="80"/>
  <c r="W33" i="80"/>
  <c r="V33" i="80"/>
  <c r="U33" i="80"/>
  <c r="T33" i="80"/>
  <c r="S33" i="80"/>
  <c r="R33" i="80"/>
  <c r="Q33" i="80"/>
  <c r="P33" i="80"/>
  <c r="N33" i="80"/>
  <c r="M33" i="80"/>
  <c r="L33" i="80"/>
  <c r="J33" i="80"/>
  <c r="I33" i="80"/>
  <c r="G33" i="80"/>
  <c r="F33" i="80"/>
  <c r="E33" i="80"/>
  <c r="AE31" i="80"/>
  <c r="AD31" i="80"/>
  <c r="AC31" i="80"/>
  <c r="AB31" i="80"/>
  <c r="AA31" i="80"/>
  <c r="Z31" i="80"/>
  <c r="Y31" i="80"/>
  <c r="X31" i="80"/>
  <c r="W31" i="80"/>
  <c r="V31" i="80"/>
  <c r="U31" i="80"/>
  <c r="T31" i="80"/>
  <c r="S31" i="80"/>
  <c r="R31" i="80"/>
  <c r="Q31" i="80"/>
  <c r="P31" i="80"/>
  <c r="O31" i="80"/>
  <c r="N31" i="80"/>
  <c r="M31" i="80"/>
  <c r="L31" i="80"/>
  <c r="K31" i="80"/>
  <c r="J31" i="80"/>
  <c r="I31" i="80"/>
  <c r="H31" i="80"/>
  <c r="G31" i="80"/>
  <c r="F31" i="80"/>
  <c r="E31" i="80"/>
  <c r="D31" i="80"/>
  <c r="AE29" i="80"/>
  <c r="AD29" i="80"/>
  <c r="AC29" i="80"/>
  <c r="AB29" i="80"/>
  <c r="AA29" i="80"/>
  <c r="Y29" i="80"/>
  <c r="X29" i="80"/>
  <c r="W29" i="80"/>
  <c r="V29" i="80"/>
  <c r="T29" i="80"/>
  <c r="S29" i="80"/>
  <c r="R29" i="80"/>
  <c r="Q29" i="80"/>
  <c r="P29" i="80"/>
  <c r="O29" i="80"/>
  <c r="L29" i="80"/>
  <c r="K29" i="80"/>
  <c r="J29" i="80"/>
  <c r="I29" i="80"/>
  <c r="H29" i="80"/>
  <c r="G29" i="80"/>
  <c r="D29" i="80"/>
  <c r="AE27" i="80"/>
  <c r="AD27" i="80"/>
  <c r="AC27" i="80"/>
  <c r="AB27" i="80"/>
  <c r="AA27" i="80"/>
  <c r="Z27" i="80"/>
  <c r="Y27" i="80"/>
  <c r="X27" i="80"/>
  <c r="W27" i="80"/>
  <c r="V27" i="80"/>
  <c r="U27" i="80"/>
  <c r="T27" i="80"/>
  <c r="S27" i="80"/>
  <c r="R27" i="80"/>
  <c r="Q27" i="80"/>
  <c r="P27" i="80"/>
  <c r="O27" i="80"/>
  <c r="N27" i="80"/>
  <c r="M27" i="80"/>
  <c r="L27" i="80"/>
  <c r="K27" i="80"/>
  <c r="J27" i="80"/>
  <c r="I27" i="80"/>
  <c r="H27" i="80"/>
  <c r="G27" i="80"/>
  <c r="F27" i="80"/>
  <c r="E27" i="80"/>
  <c r="D27" i="80"/>
  <c r="AF26" i="80" s="1"/>
  <c r="AH26" i="80" s="1"/>
  <c r="AJ26" i="80" s="1"/>
  <c r="AE25" i="80"/>
  <c r="AD25" i="80"/>
  <c r="AC25" i="80"/>
  <c r="AB25" i="80"/>
  <c r="AA25" i="80"/>
  <c r="Z25" i="80"/>
  <c r="Y25" i="80"/>
  <c r="X25" i="80"/>
  <c r="W25" i="80"/>
  <c r="V25" i="80"/>
  <c r="U25" i="80"/>
  <c r="T25" i="80"/>
  <c r="S25" i="80"/>
  <c r="R25" i="80"/>
  <c r="Q25" i="80"/>
  <c r="P25" i="80"/>
  <c r="O25" i="80"/>
  <c r="N25" i="80"/>
  <c r="M25" i="80"/>
  <c r="L25" i="80"/>
  <c r="K25" i="80"/>
  <c r="J25" i="80"/>
  <c r="I25" i="80"/>
  <c r="H25" i="80"/>
  <c r="G25" i="80"/>
  <c r="F25" i="80"/>
  <c r="E25" i="80"/>
  <c r="D25" i="80"/>
  <c r="AE23" i="80"/>
  <c r="AD23" i="80"/>
  <c r="AC23" i="80"/>
  <c r="AB23" i="80"/>
  <c r="AA23" i="80"/>
  <c r="Z23" i="80"/>
  <c r="Y23" i="80"/>
  <c r="X23" i="80"/>
  <c r="W23" i="80"/>
  <c r="V23" i="80"/>
  <c r="U23" i="80"/>
  <c r="T23" i="80"/>
  <c r="S23" i="80"/>
  <c r="R23" i="80"/>
  <c r="Q23" i="80"/>
  <c r="P23" i="80"/>
  <c r="O23" i="80"/>
  <c r="N23" i="80"/>
  <c r="M23" i="80"/>
  <c r="L23" i="80"/>
  <c r="K23" i="80"/>
  <c r="J23" i="80"/>
  <c r="I23" i="80"/>
  <c r="H23" i="80"/>
  <c r="G23" i="80"/>
  <c r="F23" i="80"/>
  <c r="E23" i="80"/>
  <c r="D23" i="80"/>
  <c r="AF22" i="80" s="1"/>
  <c r="AH22" i="80" s="1"/>
  <c r="AJ22" i="80" s="1"/>
  <c r="AE21" i="80"/>
  <c r="AC21" i="80"/>
  <c r="AB21" i="80"/>
  <c r="AA21" i="80"/>
  <c r="Z21" i="80"/>
  <c r="Y21" i="80"/>
  <c r="X21" i="80"/>
  <c r="W21" i="80"/>
  <c r="V21" i="80"/>
  <c r="U21" i="80"/>
  <c r="T21" i="80"/>
  <c r="S21" i="80"/>
  <c r="R21" i="80"/>
  <c r="P21" i="80"/>
  <c r="O21" i="80"/>
  <c r="N21" i="80"/>
  <c r="M21" i="80"/>
  <c r="L21" i="80"/>
  <c r="K21" i="80"/>
  <c r="H21" i="80"/>
  <c r="G21" i="80"/>
  <c r="F21" i="80"/>
  <c r="E21" i="80"/>
  <c r="D21" i="80"/>
  <c r="AE19" i="80"/>
  <c r="AD19" i="80"/>
  <c r="AB19" i="80"/>
  <c r="AA19" i="80"/>
  <c r="X19" i="80"/>
  <c r="W19" i="80"/>
  <c r="T19" i="80"/>
  <c r="S19" i="80"/>
  <c r="Q19" i="80"/>
  <c r="P19" i="80"/>
  <c r="O19" i="80"/>
  <c r="L19" i="80"/>
  <c r="K19" i="80"/>
  <c r="J19" i="80"/>
  <c r="I19" i="80"/>
  <c r="H19" i="80"/>
  <c r="G19" i="80"/>
  <c r="F19" i="80"/>
  <c r="D19" i="80"/>
  <c r="AE17" i="80"/>
  <c r="AD17" i="80"/>
  <c r="X17" i="80"/>
  <c r="W17" i="80"/>
  <c r="Q17" i="80"/>
  <c r="P17" i="80"/>
  <c r="J17" i="80"/>
  <c r="I17" i="80"/>
  <c r="AE15" i="80"/>
  <c r="AD15" i="80"/>
  <c r="AC15" i="80"/>
  <c r="AB15" i="80"/>
  <c r="Z15" i="80"/>
  <c r="Y15" i="80"/>
  <c r="X15" i="80"/>
  <c r="W15" i="80"/>
  <c r="V15" i="80"/>
  <c r="U15" i="80"/>
  <c r="T15" i="80"/>
  <c r="R15" i="80"/>
  <c r="Q15" i="80"/>
  <c r="P15" i="80"/>
  <c r="N15" i="80"/>
  <c r="M15" i="80"/>
  <c r="L15" i="80"/>
  <c r="J15" i="80"/>
  <c r="I15" i="80"/>
  <c r="H15" i="80"/>
  <c r="F15" i="80"/>
  <c r="E15" i="80"/>
  <c r="D15" i="80"/>
  <c r="AE13" i="80"/>
  <c r="AD13" i="80"/>
  <c r="AC13" i="80"/>
  <c r="AB13" i="80"/>
  <c r="AA13" i="80"/>
  <c r="Z13" i="80"/>
  <c r="Y13" i="80"/>
  <c r="X13" i="80"/>
  <c r="W13" i="80"/>
  <c r="V13" i="80"/>
  <c r="U13" i="80"/>
  <c r="T13" i="80"/>
  <c r="S13" i="80"/>
  <c r="R13" i="80"/>
  <c r="Q13" i="80"/>
  <c r="P13" i="80"/>
  <c r="O13" i="80"/>
  <c r="N13" i="80"/>
  <c r="M13" i="80"/>
  <c r="L13" i="80"/>
  <c r="K13" i="80"/>
  <c r="J13" i="80"/>
  <c r="I13" i="80"/>
  <c r="H13" i="80"/>
  <c r="G13" i="80"/>
  <c r="F13" i="80"/>
  <c r="E13" i="80"/>
  <c r="D13" i="80"/>
  <c r="C67" i="79"/>
  <c r="C66" i="79"/>
  <c r="C65" i="79"/>
  <c r="C64" i="79"/>
  <c r="C63" i="79"/>
  <c r="C62" i="79"/>
  <c r="C61" i="79"/>
  <c r="C60" i="79"/>
  <c r="C59" i="79"/>
  <c r="C58" i="79"/>
  <c r="C57" i="79"/>
  <c r="C56" i="79"/>
  <c r="C55" i="79"/>
  <c r="C54" i="79"/>
  <c r="C53" i="79"/>
  <c r="C52" i="79"/>
  <c r="C51" i="79"/>
  <c r="C50" i="79"/>
  <c r="C49" i="79"/>
  <c r="C48" i="79"/>
  <c r="C47" i="79"/>
  <c r="C46" i="79"/>
  <c r="C45" i="79"/>
  <c r="C44" i="79"/>
  <c r="C43" i="79"/>
  <c r="C42" i="79"/>
  <c r="C41" i="79"/>
  <c r="C40" i="79"/>
  <c r="C39" i="79"/>
  <c r="C38" i="79"/>
  <c r="AE31" i="79"/>
  <c r="AD31" i="79"/>
  <c r="AC31" i="79"/>
  <c r="AB31" i="79"/>
  <c r="AA31" i="79"/>
  <c r="Z31" i="79"/>
  <c r="Y31" i="79"/>
  <c r="X31" i="79"/>
  <c r="W31" i="79"/>
  <c r="V31" i="79"/>
  <c r="U31" i="79"/>
  <c r="T31" i="79"/>
  <c r="S31" i="79"/>
  <c r="R31" i="79"/>
  <c r="Q31" i="79"/>
  <c r="P31" i="79"/>
  <c r="O31" i="79"/>
  <c r="N31" i="79"/>
  <c r="M31" i="79"/>
  <c r="L31" i="79"/>
  <c r="K31" i="79"/>
  <c r="J31" i="79"/>
  <c r="I31" i="79"/>
  <c r="H31" i="79"/>
  <c r="G31" i="79"/>
  <c r="F31" i="79"/>
  <c r="E31" i="79"/>
  <c r="D31" i="79"/>
  <c r="AF30" i="79"/>
  <c r="AH30" i="79" s="1"/>
  <c r="AE29" i="79"/>
  <c r="AD29" i="79"/>
  <c r="AC29" i="79"/>
  <c r="AB29" i="79"/>
  <c r="AA29" i="79"/>
  <c r="Z29" i="79"/>
  <c r="Y29" i="79"/>
  <c r="X29" i="79"/>
  <c r="W29" i="79"/>
  <c r="V29" i="79"/>
  <c r="U29" i="79"/>
  <c r="T29" i="79"/>
  <c r="S29" i="79"/>
  <c r="R29" i="79"/>
  <c r="Q29" i="79"/>
  <c r="P29" i="79"/>
  <c r="O29" i="79"/>
  <c r="N29" i="79"/>
  <c r="M29" i="79"/>
  <c r="L29" i="79"/>
  <c r="K29" i="79"/>
  <c r="J29" i="79"/>
  <c r="I29" i="79"/>
  <c r="H29" i="79"/>
  <c r="G29" i="79"/>
  <c r="F29" i="79"/>
  <c r="E29" i="79"/>
  <c r="D29" i="79"/>
  <c r="AF28" i="79" s="1"/>
  <c r="AH28" i="79" s="1"/>
  <c r="AE27" i="79"/>
  <c r="AD27" i="79"/>
  <c r="AC27" i="79"/>
  <c r="AB27" i="79"/>
  <c r="AA27" i="79"/>
  <c r="Z27" i="79"/>
  <c r="Y27" i="79"/>
  <c r="X27" i="79"/>
  <c r="W27" i="79"/>
  <c r="V27" i="79"/>
  <c r="U27" i="79"/>
  <c r="T27" i="79"/>
  <c r="S27" i="79"/>
  <c r="R27" i="79"/>
  <c r="Q27" i="79"/>
  <c r="P27" i="79"/>
  <c r="O27" i="79"/>
  <c r="N27" i="79"/>
  <c r="M27" i="79"/>
  <c r="L27" i="79"/>
  <c r="K27" i="79"/>
  <c r="J27" i="79"/>
  <c r="I27" i="79"/>
  <c r="H27" i="79"/>
  <c r="G27" i="79"/>
  <c r="F27" i="79"/>
  <c r="E27" i="79"/>
  <c r="D27" i="79"/>
  <c r="AF26" i="79" s="1"/>
  <c r="AH26" i="79" s="1"/>
  <c r="AE25" i="79"/>
  <c r="AD25" i="79"/>
  <c r="AC25" i="79"/>
  <c r="AB25" i="79"/>
  <c r="AA25" i="79"/>
  <c r="Z25" i="79"/>
  <c r="Y25" i="79"/>
  <c r="X25" i="79"/>
  <c r="W25" i="79"/>
  <c r="V25" i="79"/>
  <c r="U25" i="79"/>
  <c r="T25" i="79"/>
  <c r="S25" i="79"/>
  <c r="R25" i="79"/>
  <c r="Q25" i="79"/>
  <c r="P25" i="79"/>
  <c r="O25" i="79"/>
  <c r="N25" i="79"/>
  <c r="M25" i="79"/>
  <c r="L25" i="79"/>
  <c r="K25" i="79"/>
  <c r="J25" i="79"/>
  <c r="I25" i="79"/>
  <c r="H25" i="79"/>
  <c r="G25" i="79"/>
  <c r="F25" i="79"/>
  <c r="E25" i="79"/>
  <c r="D25" i="79"/>
  <c r="AF24" i="79" s="1"/>
  <c r="AH24" i="79" s="1"/>
  <c r="AE13" i="79"/>
  <c r="AD13" i="79"/>
  <c r="AC13" i="79"/>
  <c r="AB13" i="79"/>
  <c r="AA13" i="79"/>
  <c r="Z13" i="79"/>
  <c r="Y13" i="79"/>
  <c r="X13" i="79"/>
  <c r="W13" i="79"/>
  <c r="V13" i="79"/>
  <c r="U13" i="79"/>
  <c r="T13" i="79"/>
  <c r="S13" i="79"/>
  <c r="R13" i="79"/>
  <c r="Q13" i="79"/>
  <c r="P13" i="79"/>
  <c r="O13" i="79"/>
  <c r="N13" i="79"/>
  <c r="M13" i="79"/>
  <c r="L13" i="79"/>
  <c r="K13" i="79"/>
  <c r="J13" i="79"/>
  <c r="I13" i="79"/>
  <c r="H13" i="79"/>
  <c r="G13" i="79"/>
  <c r="F13" i="79"/>
  <c r="E13" i="79"/>
  <c r="D13" i="79"/>
  <c r="D5" i="79"/>
  <c r="C67" i="78"/>
  <c r="C66" i="78"/>
  <c r="C65" i="78"/>
  <c r="C64" i="78"/>
  <c r="C63" i="78"/>
  <c r="C62" i="78"/>
  <c r="C61" i="78"/>
  <c r="C60" i="78"/>
  <c r="C59" i="78"/>
  <c r="C58" i="78"/>
  <c r="C57" i="78"/>
  <c r="C56" i="78"/>
  <c r="C55" i="78"/>
  <c r="C54" i="78"/>
  <c r="C53" i="78"/>
  <c r="C52" i="78"/>
  <c r="C51" i="78"/>
  <c r="C50" i="78"/>
  <c r="C49" i="78"/>
  <c r="C48" i="78"/>
  <c r="C47" i="78"/>
  <c r="C46" i="78"/>
  <c r="C45" i="78"/>
  <c r="C44" i="78"/>
  <c r="C43" i="78"/>
  <c r="C42" i="78"/>
  <c r="C41" i="78"/>
  <c r="C40" i="78"/>
  <c r="C39" i="78"/>
  <c r="C38" i="78"/>
  <c r="AE31" i="78"/>
  <c r="AD31" i="78"/>
  <c r="AC31" i="78"/>
  <c r="AB31" i="78"/>
  <c r="AA31" i="78"/>
  <c r="Z31" i="78"/>
  <c r="Y31" i="78"/>
  <c r="X31" i="78"/>
  <c r="W31" i="78"/>
  <c r="V31" i="78"/>
  <c r="U31" i="78"/>
  <c r="T31" i="78"/>
  <c r="S31" i="78"/>
  <c r="R31" i="78"/>
  <c r="Q31" i="78"/>
  <c r="P31" i="78"/>
  <c r="O31" i="78"/>
  <c r="N31" i="78"/>
  <c r="M31" i="78"/>
  <c r="L31" i="78"/>
  <c r="K31" i="78"/>
  <c r="J31" i="78"/>
  <c r="I31" i="78"/>
  <c r="H31" i="78"/>
  <c r="G31" i="78"/>
  <c r="F31" i="78"/>
  <c r="E31" i="78"/>
  <c r="D31" i="78"/>
  <c r="AE29" i="78"/>
  <c r="AD29" i="78"/>
  <c r="AC29" i="78"/>
  <c r="AB29" i="78"/>
  <c r="AA29" i="78"/>
  <c r="Z29" i="78"/>
  <c r="Y29" i="78"/>
  <c r="X29" i="78"/>
  <c r="W29" i="78"/>
  <c r="V29" i="78"/>
  <c r="U29" i="78"/>
  <c r="T29" i="78"/>
  <c r="S29" i="78"/>
  <c r="R29" i="78"/>
  <c r="Q29" i="78"/>
  <c r="P29" i="78"/>
  <c r="O29" i="78"/>
  <c r="N29" i="78"/>
  <c r="M29" i="78"/>
  <c r="L29" i="78"/>
  <c r="K29" i="78"/>
  <c r="J29" i="78"/>
  <c r="I29" i="78"/>
  <c r="H29" i="78"/>
  <c r="G29" i="78"/>
  <c r="F29" i="78"/>
  <c r="E29" i="78"/>
  <c r="D29" i="78"/>
  <c r="AF28" i="78"/>
  <c r="AH28" i="78" s="1"/>
  <c r="AE27" i="78"/>
  <c r="AD27" i="78"/>
  <c r="AC27" i="78"/>
  <c r="AB27" i="78"/>
  <c r="AA27" i="78"/>
  <c r="Z27" i="78"/>
  <c r="Y27" i="78"/>
  <c r="X27" i="78"/>
  <c r="W27" i="78"/>
  <c r="V27" i="78"/>
  <c r="U27" i="78"/>
  <c r="T27" i="78"/>
  <c r="S27" i="78"/>
  <c r="R27" i="78"/>
  <c r="Q27" i="78"/>
  <c r="P27" i="78"/>
  <c r="O27" i="78"/>
  <c r="N27" i="78"/>
  <c r="M27" i="78"/>
  <c r="L27" i="78"/>
  <c r="K27" i="78"/>
  <c r="J27" i="78"/>
  <c r="I27" i="78"/>
  <c r="H27" i="78"/>
  <c r="G27" i="78"/>
  <c r="F27" i="78"/>
  <c r="E27" i="78"/>
  <c r="D27" i="78"/>
  <c r="AF26" i="78" s="1"/>
  <c r="AH26" i="78" s="1"/>
  <c r="AE25" i="78"/>
  <c r="AD25" i="78"/>
  <c r="AC25" i="78"/>
  <c r="AB25" i="78"/>
  <c r="AA25" i="78"/>
  <c r="Z25" i="78"/>
  <c r="Y25" i="78"/>
  <c r="X25" i="78"/>
  <c r="W25" i="78"/>
  <c r="V25" i="78"/>
  <c r="U25" i="78"/>
  <c r="T25" i="78"/>
  <c r="S25" i="78"/>
  <c r="R25" i="78"/>
  <c r="Q25" i="78"/>
  <c r="P25" i="78"/>
  <c r="O25" i="78"/>
  <c r="N25" i="78"/>
  <c r="M25" i="78"/>
  <c r="L25" i="78"/>
  <c r="K25" i="78"/>
  <c r="J25" i="78"/>
  <c r="I25" i="78"/>
  <c r="H25" i="78"/>
  <c r="G25" i="78"/>
  <c r="F25" i="78"/>
  <c r="E25" i="78"/>
  <c r="D25" i="78"/>
  <c r="AE23" i="78"/>
  <c r="AD23" i="78"/>
  <c r="AC23" i="78"/>
  <c r="AB23" i="78"/>
  <c r="AA23" i="78"/>
  <c r="Z23" i="78"/>
  <c r="Y23" i="78"/>
  <c r="X23" i="78"/>
  <c r="W23" i="78"/>
  <c r="V23" i="78"/>
  <c r="U23" i="78"/>
  <c r="T23" i="78"/>
  <c r="S23" i="78"/>
  <c r="R23" i="78"/>
  <c r="Q23" i="78"/>
  <c r="P23" i="78"/>
  <c r="O23" i="78"/>
  <c r="N23" i="78"/>
  <c r="M23" i="78"/>
  <c r="L23" i="78"/>
  <c r="K23" i="78"/>
  <c r="J23" i="78"/>
  <c r="I23" i="78"/>
  <c r="H23" i="78"/>
  <c r="G23" i="78"/>
  <c r="F23" i="78"/>
  <c r="E23" i="78"/>
  <c r="D23" i="78"/>
  <c r="AE13" i="78"/>
  <c r="AD13" i="78"/>
  <c r="AC13" i="78"/>
  <c r="AB13" i="78"/>
  <c r="AA13" i="78"/>
  <c r="Z13" i="78"/>
  <c r="Y13" i="78"/>
  <c r="X13" i="78"/>
  <c r="W13" i="78"/>
  <c r="V13" i="78"/>
  <c r="U13" i="78"/>
  <c r="T13" i="78"/>
  <c r="S13" i="78"/>
  <c r="R13" i="78"/>
  <c r="Q13" i="78"/>
  <c r="P13" i="78"/>
  <c r="O13" i="78"/>
  <c r="N13" i="78"/>
  <c r="M13" i="78"/>
  <c r="L13" i="78"/>
  <c r="K13" i="78"/>
  <c r="J13" i="78"/>
  <c r="I13" i="78"/>
  <c r="H13" i="78"/>
  <c r="G13" i="78"/>
  <c r="F13" i="78"/>
  <c r="E13" i="78"/>
  <c r="D13" i="78"/>
  <c r="D7" i="78"/>
  <c r="D6" i="78"/>
  <c r="D5" i="78"/>
  <c r="AG26" i="77"/>
  <c r="AJ26" i="77" s="1"/>
  <c r="AM26" i="77" s="1"/>
  <c r="AG25" i="77"/>
  <c r="AJ25" i="77" s="1"/>
  <c r="AM25" i="77" s="1"/>
  <c r="AG24" i="77"/>
  <c r="AJ24" i="77" s="1"/>
  <c r="AM24" i="77" s="1"/>
  <c r="AG23" i="77"/>
  <c r="AJ23" i="77" s="1"/>
  <c r="AM23" i="77" s="1"/>
  <c r="AG22" i="77"/>
  <c r="AJ22" i="77" s="1"/>
  <c r="AM22" i="77" s="1"/>
  <c r="AG21" i="77"/>
  <c r="AJ21" i="77" s="1"/>
  <c r="AM21" i="77" s="1"/>
  <c r="AF17" i="77"/>
  <c r="AE17" i="77"/>
  <c r="AD17" i="77"/>
  <c r="AA17" i="77"/>
  <c r="Z17" i="77"/>
  <c r="Y17" i="77"/>
  <c r="X17" i="77"/>
  <c r="W17" i="77"/>
  <c r="T17" i="77"/>
  <c r="S17" i="77"/>
  <c r="R17" i="77"/>
  <c r="Q17" i="77"/>
  <c r="P17" i="77"/>
  <c r="M17" i="77"/>
  <c r="L17" i="77"/>
  <c r="K17" i="77"/>
  <c r="J17" i="77"/>
  <c r="I17" i="77"/>
  <c r="F17" i="77"/>
  <c r="E17" i="77"/>
  <c r="AG16" i="77"/>
  <c r="AG14" i="77"/>
  <c r="AG13" i="77"/>
  <c r="AJ13" i="77" s="1"/>
  <c r="AG12" i="77"/>
  <c r="AG10" i="77"/>
  <c r="AG27" i="76"/>
  <c r="AJ27" i="76" s="1"/>
  <c r="AG26" i="76"/>
  <c r="AG25" i="76"/>
  <c r="AG24" i="76"/>
  <c r="AJ24" i="76" s="1"/>
  <c r="AG23" i="76"/>
  <c r="X19" i="76"/>
  <c r="W19" i="76"/>
  <c r="V19" i="76"/>
  <c r="U19" i="76"/>
  <c r="T19" i="76"/>
  <c r="S19" i="76"/>
  <c r="R19" i="76"/>
  <c r="Q19" i="76"/>
  <c r="P19" i="76"/>
  <c r="O19" i="76"/>
  <c r="N19" i="76"/>
  <c r="M19" i="76"/>
  <c r="L19" i="76"/>
  <c r="K19" i="76"/>
  <c r="J19" i="76"/>
  <c r="I19" i="76"/>
  <c r="H19" i="76"/>
  <c r="G19" i="76"/>
  <c r="F19" i="76"/>
  <c r="E19" i="76"/>
  <c r="AG18" i="76"/>
  <c r="AG17" i="76"/>
  <c r="AJ17" i="76" s="1"/>
  <c r="AJ16" i="76"/>
  <c r="AG16" i="76"/>
  <c r="AG15" i="76"/>
  <c r="AG14" i="76"/>
  <c r="AG13" i="76"/>
  <c r="AG12" i="76"/>
  <c r="AG11" i="76"/>
  <c r="AG10" i="76"/>
  <c r="AF6" i="76"/>
  <c r="M6" i="76"/>
  <c r="AF5" i="76"/>
  <c r="M5" i="76"/>
  <c r="D7" i="79" s="1"/>
  <c r="D5" i="76"/>
  <c r="D6" i="79" s="1"/>
  <c r="C3" i="76"/>
  <c r="AG27" i="75"/>
  <c r="AJ27" i="75" s="1"/>
  <c r="AG26" i="75"/>
  <c r="AJ25" i="75"/>
  <c r="AG25" i="75"/>
  <c r="AG24" i="75"/>
  <c r="AG23" i="75"/>
  <c r="AJ23" i="75" s="1"/>
  <c r="X19" i="75"/>
  <c r="W19" i="75"/>
  <c r="V19" i="75"/>
  <c r="U19" i="75"/>
  <c r="T19" i="75"/>
  <c r="S19" i="75"/>
  <c r="R19" i="75"/>
  <c r="Q19" i="75"/>
  <c r="P19" i="75"/>
  <c r="O19" i="75"/>
  <c r="N19" i="75"/>
  <c r="M19" i="75"/>
  <c r="L19" i="75"/>
  <c r="K19" i="75"/>
  <c r="J19" i="75"/>
  <c r="I19" i="75"/>
  <c r="H19" i="75"/>
  <c r="G19" i="75"/>
  <c r="F19" i="75"/>
  <c r="E19" i="75"/>
  <c r="AG18" i="75"/>
  <c r="AG17" i="75"/>
  <c r="AG16" i="75"/>
  <c r="AJ16" i="75" s="1"/>
  <c r="AG15" i="75"/>
  <c r="AG14" i="75"/>
  <c r="AG13" i="75"/>
  <c r="AG12" i="75"/>
  <c r="AJ12" i="75" s="1"/>
  <c r="AG11" i="75"/>
  <c r="AG10" i="75"/>
  <c r="AD10" i="79"/>
  <c r="Z17" i="80" l="1"/>
  <c r="AF12" i="80"/>
  <c r="O17" i="80"/>
  <c r="V17" i="80"/>
  <c r="AA17" i="80"/>
  <c r="AF24" i="80"/>
  <c r="AH24" i="80" s="1"/>
  <c r="AJ24" i="80" s="1"/>
  <c r="AF30" i="80"/>
  <c r="AH30" i="80" s="1"/>
  <c r="AJ30" i="80" s="1"/>
  <c r="AQ10" i="77"/>
  <c r="AM10" i="77"/>
  <c r="AQ13" i="77"/>
  <c r="AM13" i="77"/>
  <c r="AQ12" i="77"/>
  <c r="AM12" i="77"/>
  <c r="AJ14" i="77"/>
  <c r="AQ14" i="77"/>
  <c r="AM14" i="77"/>
  <c r="AJ16" i="77"/>
  <c r="AQ16" i="77"/>
  <c r="AM16" i="77"/>
  <c r="AJ12" i="77"/>
  <c r="AF22" i="78"/>
  <c r="AH22" i="78" s="1"/>
  <c r="AF30" i="78"/>
  <c r="AH30" i="78" s="1"/>
  <c r="AF12" i="78"/>
  <c r="AF24" i="78"/>
  <c r="AH24" i="78" s="1"/>
  <c r="AJ11" i="75"/>
  <c r="AJ15" i="75"/>
  <c r="AJ26" i="75"/>
  <c r="AG19" i="75"/>
  <c r="AJ10" i="75"/>
  <c r="AJ14" i="75"/>
  <c r="AJ18" i="75"/>
  <c r="AJ12" i="76"/>
  <c r="AJ23" i="76"/>
  <c r="AJ11" i="76"/>
  <c r="AJ26" i="76"/>
  <c r="AJ13" i="76"/>
  <c r="AJ15" i="76"/>
  <c r="AG19" i="76"/>
  <c r="L10" i="79"/>
  <c r="H10" i="78"/>
  <c r="AB10" i="79"/>
  <c r="AC10" i="78"/>
  <c r="S10" i="79"/>
  <c r="M10" i="78"/>
  <c r="X10" i="78"/>
  <c r="P10" i="78"/>
  <c r="D10" i="79"/>
  <c r="T10" i="79"/>
  <c r="E10" i="78"/>
  <c r="U10" i="78"/>
  <c r="K10" i="79"/>
  <c r="AA10" i="79"/>
  <c r="I10" i="78"/>
  <c r="Q10" i="78"/>
  <c r="Y10" i="78"/>
  <c r="G10" i="79"/>
  <c r="O10" i="79"/>
  <c r="W10" i="79"/>
  <c r="AE10" i="79"/>
  <c r="D10" i="78"/>
  <c r="L10" i="78"/>
  <c r="T10" i="78"/>
  <c r="AB10" i="78"/>
  <c r="H10" i="79"/>
  <c r="P10" i="79"/>
  <c r="X10" i="79"/>
  <c r="AH12" i="80"/>
  <c r="AF32" i="78"/>
  <c r="AH12" i="78"/>
  <c r="AC17" i="80"/>
  <c r="Y17" i="80"/>
  <c r="U17" i="80"/>
  <c r="M17" i="80"/>
  <c r="E17" i="80"/>
  <c r="AB17" i="80"/>
  <c r="T17" i="80"/>
  <c r="L17" i="80"/>
  <c r="H17" i="80"/>
  <c r="D17" i="80"/>
  <c r="F10" i="78"/>
  <c r="J10" i="78"/>
  <c r="N10" i="78"/>
  <c r="R10" i="78"/>
  <c r="V10" i="78"/>
  <c r="Z10" i="78"/>
  <c r="AD10" i="78"/>
  <c r="AM19" i="75"/>
  <c r="AJ13" i="75"/>
  <c r="AJ17" i="75"/>
  <c r="AJ24" i="75"/>
  <c r="E10" i="79"/>
  <c r="I10" i="79"/>
  <c r="M10" i="79"/>
  <c r="Q10" i="79"/>
  <c r="U10" i="79"/>
  <c r="Y10" i="79"/>
  <c r="AC10" i="79"/>
  <c r="AJ10" i="76"/>
  <c r="AJ14" i="76"/>
  <c r="AJ18" i="76"/>
  <c r="AJ25" i="76"/>
  <c r="AG17" i="77"/>
  <c r="F17" i="80"/>
  <c r="K17" i="80"/>
  <c r="G10" i="78"/>
  <c r="K10" i="78"/>
  <c r="O10" i="78"/>
  <c r="S10" i="78"/>
  <c r="W10" i="78"/>
  <c r="AA10" i="78"/>
  <c r="AE10" i="78"/>
  <c r="F10" i="79"/>
  <c r="J10" i="79"/>
  <c r="N10" i="79"/>
  <c r="R10" i="79"/>
  <c r="V10" i="79"/>
  <c r="Z10" i="79"/>
  <c r="AM19" i="76"/>
  <c r="AJ10" i="77"/>
  <c r="G17" i="80"/>
  <c r="N17" i="80"/>
  <c r="R17" i="80"/>
  <c r="AF12" i="79"/>
  <c r="G15" i="80"/>
  <c r="K15" i="80"/>
  <c r="O15" i="80"/>
  <c r="S15" i="80"/>
  <c r="AA15" i="80"/>
  <c r="E19" i="80"/>
  <c r="M19" i="80"/>
  <c r="U19" i="80"/>
  <c r="Y19" i="80"/>
  <c r="AC19" i="80"/>
  <c r="I21" i="80"/>
  <c r="Q21" i="80"/>
  <c r="E29" i="80"/>
  <c r="M29" i="80"/>
  <c r="U29" i="80"/>
  <c r="K33" i="80"/>
  <c r="O33" i="80"/>
  <c r="N19" i="80"/>
  <c r="R19" i="80"/>
  <c r="V19" i="80"/>
  <c r="Z19" i="80"/>
  <c r="J21" i="80"/>
  <c r="F29" i="80"/>
  <c r="N29" i="80"/>
  <c r="Z29" i="80"/>
  <c r="D33" i="80"/>
  <c r="H33" i="80"/>
  <c r="AF20" i="80" l="1"/>
  <c r="AH20" i="80" s="1"/>
  <c r="AJ20" i="80" s="1"/>
  <c r="AF18" i="80"/>
  <c r="AH18" i="80" s="1"/>
  <c r="AJ18" i="80" s="1"/>
  <c r="AF14" i="80"/>
  <c r="AH14" i="80" s="1"/>
  <c r="AJ14" i="80" s="1"/>
  <c r="AF32" i="80"/>
  <c r="AH32" i="80" s="1"/>
  <c r="AJ32" i="80" s="1"/>
  <c r="AF28" i="80"/>
  <c r="AH28" i="80" s="1"/>
  <c r="AJ28" i="80" s="1"/>
  <c r="AQ17" i="77"/>
  <c r="AM17" i="77"/>
  <c r="AJ19" i="75"/>
  <c r="AH12" i="79"/>
  <c r="AF32" i="79"/>
  <c r="AF16" i="80"/>
  <c r="AH16" i="80" s="1"/>
  <c r="AJ16" i="80" s="1"/>
  <c r="AJ12" i="80"/>
  <c r="AJ17" i="77"/>
  <c r="AJ19" i="76"/>
  <c r="AH32" i="78"/>
  <c r="AJ32" i="78"/>
  <c r="AH34" i="80" l="1"/>
  <c r="AH32" i="79"/>
  <c r="AJ32" i="79"/>
  <c r="AJ34" i="80"/>
  <c r="AF34" i="80"/>
  <c r="I31" i="69" l="1"/>
  <c r="I30" i="69"/>
  <c r="I18" i="69"/>
  <c r="I26" i="69" s="1"/>
  <c r="I17" i="69"/>
  <c r="I25" i="69" s="1"/>
  <c r="I33" i="69" l="1"/>
</calcChain>
</file>

<file path=xl/comments1.xml><?xml version="1.0" encoding="utf-8"?>
<comments xmlns="http://schemas.openxmlformats.org/spreadsheetml/2006/main">
  <authors>
    <author>兵庫県</author>
  </authors>
  <commentList>
    <comment ref="AF6" authorId="0" shapeId="0">
      <text>
        <r>
          <rPr>
            <sz val="12"/>
            <color indexed="81"/>
            <rFont val="ＭＳ ゴシック"/>
            <family val="3"/>
            <charset val="128"/>
          </rPr>
          <t>人員配置体制加算等、人員配置に関する加算がある場合は記載</t>
        </r>
      </text>
    </comment>
  </commentList>
</comments>
</file>

<file path=xl/comments2.xml><?xml version="1.0" encoding="utf-8"?>
<comments xmlns="http://schemas.openxmlformats.org/spreadsheetml/2006/main">
  <authors>
    <author>高瀬博之</author>
  </authors>
  <commentList>
    <comment ref="B4" authorId="0" shapeId="0">
      <text>
        <r>
          <rPr>
            <sz val="9"/>
            <color indexed="81"/>
            <rFont val="MS P ゴシック"/>
            <family val="3"/>
            <charset val="128"/>
          </rPr>
          <t>プルダウンからサービス類型を選択</t>
        </r>
      </text>
    </comment>
    <comment ref="N21" authorId="0" shapeId="0">
      <text>
        <r>
          <rPr>
            <sz val="9"/>
            <color indexed="81"/>
            <rFont val="MS P ゴシック"/>
            <family val="3"/>
            <charset val="128"/>
          </rPr>
          <t>支援区分の延べ利用者のうちで、居宅介護利用者の延べ人数を記載</t>
        </r>
      </text>
    </comment>
  </commentList>
</comments>
</file>

<file path=xl/comments3.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<sst xmlns="http://schemas.openxmlformats.org/spreadsheetml/2006/main" count="1102" uniqueCount="449">
  <si>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</si>
  <si>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</si>
  <si>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</si>
  <si>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</si>
  <si>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</si>
  <si>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</si>
  <si>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</si>
  <si>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</si>
  <si>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</si>
  <si>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</si>
  <si>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</si>
  <si>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</si>
  <si>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</si>
  <si>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</si>
  <si>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</si>
  <si>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</si>
  <si>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</si>
  <si>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</si>
  <si>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</si>
  <si>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</si>
  <si>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</si>
  <si>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</si>
  <si>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</si>
  <si>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　</t>
    <phoneticPr fontId="5"/>
  </si>
  <si>
    <t>日中サービス支援型</t>
    <rPh sb="0" eb="2">
      <t>ニッチュウ</t>
    </rPh>
    <rPh sb="6" eb="9">
      <t>シエンガタ</t>
    </rPh>
    <phoneticPr fontId="5"/>
  </si>
  <si>
    <t>時間</t>
    <rPh sb="0" eb="2">
      <t>ジカン</t>
    </rPh>
    <phoneticPr fontId="5"/>
  </si>
  <si>
    <t>利用者数（平均）</t>
    <rPh sb="0" eb="3">
      <t>リヨウシャ</t>
    </rPh>
    <rPh sb="3" eb="4">
      <t>スウ</t>
    </rPh>
    <rPh sb="5" eb="7">
      <t>ヘイキン</t>
    </rPh>
    <phoneticPr fontId="4"/>
  </si>
  <si>
    <t>○</t>
  </si>
  <si>
    <t>生活支援員</t>
    <rPh sb="0" eb="2">
      <t>セイカツ</t>
    </rPh>
    <rPh sb="2" eb="5">
      <t>シエンイン</t>
    </rPh>
    <phoneticPr fontId="5"/>
  </si>
  <si>
    <t>１　新規　　　　　　　　　２　変更　　　　　　　　　　３　終了</t>
    <rPh sb="2" eb="4">
      <t>シンキ</t>
    </rPh>
    <rPh sb="15" eb="17">
      <t>ヘンコウ</t>
    </rPh>
    <rPh sb="29" eb="31">
      <t>シュウリョウ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</si>
  <si>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</si>
  <si>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16"/>
  </si>
  <si>
    <t>人数</t>
    <rPh sb="0" eb="2">
      <t>ニンズウ</t>
    </rPh>
    <phoneticPr fontId="16"/>
  </si>
  <si>
    <t>勤務延べ
時間数</t>
    <rPh sb="0" eb="3">
      <t>キンムノ</t>
    </rPh>
    <rPh sb="5" eb="8">
      <t>ジカンスウ</t>
    </rPh>
    <phoneticPr fontId="16"/>
  </si>
  <si>
    <t>世話人等</t>
    <rPh sb="0" eb="3">
      <t>セワニン</t>
    </rPh>
    <rPh sb="3" eb="4">
      <t>ナド</t>
    </rPh>
    <phoneticPr fontId="5"/>
  </si>
  <si>
    <t>○人員配置体制加算の算定において必要な加配数</t>
    <rPh sb="16" eb="18">
      <t>ヒツヨウ</t>
    </rPh>
    <phoneticPr fontId="16"/>
  </si>
  <si>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</si>
  <si>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</si>
  <si>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</si>
  <si>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16"/>
  </si>
  <si>
    <t>人員配置体制加算　算定の可否</t>
    <rPh sb="0" eb="2">
      <t>ジンイン</t>
    </rPh>
    <rPh sb="2" eb="4">
      <t>ハイチ</t>
    </rPh>
    <rPh sb="4" eb="6">
      <t>タイセイ</t>
    </rPh>
    <rPh sb="6" eb="8">
      <t>カサン</t>
    </rPh>
    <rPh sb="9" eb="11">
      <t>サンテイ</t>
    </rPh>
    <rPh sb="12" eb="14">
      <t>カヒ</t>
    </rPh>
    <phoneticPr fontId="5"/>
  </si>
  <si>
    <t>１　サービス類型</t>
    <rPh sb="6" eb="8">
      <t>ルイケイ</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</si>
  <si>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</si>
  <si>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16"/>
  </si>
  <si>
    <t>世話人等</t>
    <rPh sb="0" eb="3">
      <t>セワニン</t>
    </rPh>
    <rPh sb="3" eb="4">
      <t>トウ</t>
    </rPh>
    <phoneticPr fontId="5"/>
  </si>
  <si>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</si>
  <si>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</si>
  <si>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</si>
  <si>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</si>
  <si>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</si>
  <si>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</si>
  <si>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</si>
  <si>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</si>
  <si>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</si>
  <si>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</si>
  <si>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</si>
  <si>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</si>
  <si>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</si>
  <si>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</si>
  <si>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事前調書の作成にあたって</t>
    <rPh sb="0" eb="4">
      <t>ジゼンチョウショ</t>
    </rPh>
    <rPh sb="5" eb="7">
      <t>サクセイ</t>
    </rPh>
    <phoneticPr fontId="5"/>
  </si>
  <si>
    <t>１．提出すべき事前調書　</t>
    <rPh sb="2" eb="4">
      <t>テイシュツ</t>
    </rPh>
    <rPh sb="7" eb="9">
      <t>ジゼン</t>
    </rPh>
    <rPh sb="9" eb="11">
      <t>チョウショ</t>
    </rPh>
    <phoneticPr fontId="5"/>
  </si>
  <si>
    <t>調書タイトル</t>
    <rPh sb="0" eb="2">
      <t>チョウショ</t>
    </rPh>
    <phoneticPr fontId="5"/>
  </si>
  <si>
    <t>入力すべき内容</t>
    <rPh sb="0" eb="2">
      <t>ニュウリョク</t>
    </rPh>
    <rPh sb="5" eb="7">
      <t>ナイヨウ</t>
    </rPh>
    <phoneticPr fontId="5"/>
  </si>
  <si>
    <t>提出</t>
    <rPh sb="0" eb="2">
      <t>テイシュツ</t>
    </rPh>
    <phoneticPr fontId="5"/>
  </si>
  <si>
    <t>調書1-1,1-2(2月分)</t>
    <rPh sb="0" eb="2">
      <t>チョウショ</t>
    </rPh>
    <rPh sb="11" eb="13">
      <t>ツキブン</t>
    </rPh>
    <phoneticPr fontId="5"/>
  </si>
  <si>
    <t>従業者の出退勤（実績）の状況</t>
    <rPh sb="0" eb="3">
      <t>ジュウギョウシャ</t>
    </rPh>
    <rPh sb="4" eb="7">
      <t>シュツタイキン</t>
    </rPh>
    <rPh sb="8" eb="10">
      <t>ジッセキ</t>
    </rPh>
    <rPh sb="12" eb="14">
      <t>ジョウキョウ</t>
    </rPh>
    <phoneticPr fontId="5"/>
  </si>
  <si>
    <t>必須</t>
    <rPh sb="0" eb="2">
      <t>ヒッス</t>
    </rPh>
    <phoneticPr fontId="5"/>
  </si>
  <si>
    <t>調書2-1,2-2(2月分)</t>
    <rPh sb="0" eb="2">
      <t>チョウショ</t>
    </rPh>
    <rPh sb="11" eb="13">
      <t>ツキブン</t>
    </rPh>
    <phoneticPr fontId="5"/>
  </si>
  <si>
    <t>調書３</t>
  </si>
  <si>
    <t>前年度の利用者数の状況</t>
    <phoneticPr fontId="5"/>
  </si>
  <si>
    <t>調書４</t>
    <phoneticPr fontId="5"/>
  </si>
  <si>
    <t>調書５</t>
    <phoneticPr fontId="5"/>
  </si>
  <si>
    <t>その他自己点検した結果の報告</t>
    <rPh sb="2" eb="3">
      <t>タ</t>
    </rPh>
    <rPh sb="3" eb="7">
      <t>ジコテンケン</t>
    </rPh>
    <rPh sb="9" eb="11">
      <t>ケッカ</t>
    </rPh>
    <rPh sb="12" eb="14">
      <t>ホウコク</t>
    </rPh>
    <phoneticPr fontId="5"/>
  </si>
  <si>
    <t>２．作成の流れ</t>
    <rPh sb="2" eb="4">
      <t>サクセイ</t>
    </rPh>
    <rPh sb="5" eb="6">
      <t>ナガ</t>
    </rPh>
    <phoneticPr fontId="5"/>
  </si>
  <si>
    <t>流れ</t>
    <rPh sb="0" eb="1">
      <t>ナガ</t>
    </rPh>
    <phoneticPr fontId="5"/>
  </si>
  <si>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5"/>
  </si>
  <si>
    <t xml:space="preserve"> </t>
    <phoneticPr fontId="5"/>
  </si>
  <si>
    <t>事前調書1-1</t>
    <rPh sb="0" eb="4">
      <t>ジゼンチョウショ</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</si>
  <si>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</si>
  <si>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サービスの種類</t>
    <rPh sb="5" eb="7">
      <t>シュルイ</t>
    </rPh>
    <phoneticPr fontId="5"/>
  </si>
  <si>
    <t>共同生活援助</t>
    <rPh sb="0" eb="2">
      <t>キョウドウ</t>
    </rPh>
    <rPh sb="2" eb="6">
      <t>セイカツエンジョ</t>
    </rPh>
    <phoneticPr fontId="5"/>
  </si>
  <si>
    <t>事業所番号・事業所名</t>
    <rPh sb="0" eb="3">
      <t>ジギョウショ</t>
    </rPh>
    <rPh sb="3" eb="5">
      <t>バンゴウ</t>
    </rPh>
    <rPh sb="6" eb="10">
      <t>ジギョウショメイ</t>
    </rPh>
    <phoneticPr fontId="5"/>
  </si>
  <si>
    <t>定員</t>
    <rPh sb="0" eb="2">
      <t>テイイン</t>
    </rPh>
    <phoneticPr fontId="5"/>
  </si>
  <si>
    <t>前年度の平均利用者数</t>
    <rPh sb="0" eb="3">
      <t>ゼンネンド</t>
    </rPh>
    <rPh sb="4" eb="6">
      <t>ヘイキン</t>
    </rPh>
    <rPh sb="6" eb="9">
      <t>リヨウシャ</t>
    </rPh>
    <rPh sb="9" eb="10">
      <t>スウ</t>
    </rPh>
    <phoneticPr fontId="5"/>
  </si>
  <si>
    <t>指定基準上の必要職員数</t>
    <rPh sb="0" eb="2">
      <t>シテイ</t>
    </rPh>
    <rPh sb="2" eb="4">
      <t>キジュン</t>
    </rPh>
    <rPh sb="4" eb="5">
      <t>ジョウ</t>
    </rPh>
    <rPh sb="6" eb="8">
      <t>ヒツヨウ</t>
    </rPh>
    <rPh sb="8" eb="11">
      <t>ショクインスウ</t>
    </rPh>
    <phoneticPr fontId="5"/>
  </si>
  <si>
    <t>人員配置区分等届出上の必要職員数</t>
    <rPh sb="0" eb="2">
      <t>ジンイン</t>
    </rPh>
    <rPh sb="2" eb="4">
      <t>ハイチ</t>
    </rPh>
    <rPh sb="4" eb="6">
      <t>クブン</t>
    </rPh>
    <rPh sb="6" eb="7">
      <t>トウ</t>
    </rPh>
    <rPh sb="7" eb="9">
      <t>トドケデ</t>
    </rPh>
    <phoneticPr fontId="5"/>
  </si>
  <si>
    <t>直接サービス提供職員</t>
    <rPh sb="0" eb="2">
      <t>チョクセツ</t>
    </rPh>
    <rPh sb="6" eb="8">
      <t>テイキョウ</t>
    </rPh>
    <rPh sb="8" eb="10">
      <t>ショクイン</t>
    </rPh>
    <phoneticPr fontId="5"/>
  </si>
  <si>
    <t>4週の
合計</t>
    <rPh sb="1" eb="2">
      <t>シュウ</t>
    </rPh>
    <rPh sb="4" eb="6">
      <t>ゴウケイ</t>
    </rPh>
    <phoneticPr fontId="5"/>
  </si>
  <si>
    <t>資格等</t>
    <rPh sb="0" eb="2">
      <t>シカク</t>
    </rPh>
    <rPh sb="2" eb="3">
      <t>トウ</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</si>
  <si>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</si>
  <si>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←必ず記入</t>
    <rPh sb="1" eb="2">
      <t>カナラ</t>
    </rPh>
    <rPh sb="3" eb="5">
      <t>キニュウ</t>
    </rPh>
    <phoneticPr fontId="5"/>
  </si>
  <si>
    <t>サービス提供時間</t>
    <rPh sb="4" eb="6">
      <t>テイキョウ</t>
    </rPh>
    <rPh sb="6" eb="8">
      <t>ジカン</t>
    </rPh>
    <phoneticPr fontId="5"/>
  </si>
  <si>
    <t>その他の職員</t>
    <rPh sb="2" eb="3">
      <t>タ</t>
    </rPh>
    <rPh sb="4" eb="6">
      <t>ショクイン</t>
    </rPh>
    <phoneticPr fontId="5"/>
  </si>
  <si>
    <t>注２　本表はサービスの種類ごとに作成してください。</t>
    <rPh sb="0" eb="1">
      <t>チュウ</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</si>
  <si>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5"/>
  </si>
  <si>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5"/>
  </si>
  <si>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</si>
  <si>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5"/>
  </si>
  <si>
    <t>事前調書1-2</t>
    <rPh sb="0" eb="4">
      <t>ジゼンチョウショ</t>
    </rPh>
    <phoneticPr fontId="5"/>
  </si>
  <si>
    <t>事前調書1　記載例</t>
    <rPh sb="0" eb="4">
      <t>ジゼンチョウショ</t>
    </rPh>
    <rPh sb="6" eb="9">
      <t>キサイレイ</t>
    </rPh>
    <phoneticPr fontId="5"/>
  </si>
  <si>
    <t>月</t>
    <rPh sb="0" eb="1">
      <t>ツキ</t>
    </rPh>
    <phoneticPr fontId="5"/>
  </si>
  <si>
    <t>火</t>
    <rPh sb="0" eb="1">
      <t>ヒ</t>
    </rPh>
    <phoneticPr fontId="5"/>
  </si>
  <si>
    <t>非常勤・兼務</t>
    <phoneticPr fontId="5"/>
  </si>
  <si>
    <t>Ａ</t>
    <phoneticPr fontId="5"/>
  </si>
  <si>
    <t>看護師</t>
    <rPh sb="0" eb="2">
      <t>カンゴ</t>
    </rPh>
    <rPh sb="2" eb="3">
      <t>シ</t>
    </rPh>
    <phoneticPr fontId="5"/>
  </si>
  <si>
    <t>Ｂ</t>
    <phoneticPr fontId="5"/>
  </si>
  <si>
    <t>常勤・専従</t>
    <phoneticPr fontId="5"/>
  </si>
  <si>
    <t>Ｃ</t>
    <phoneticPr fontId="5"/>
  </si>
  <si>
    <t>介護福祉士</t>
    <rPh sb="0" eb="2">
      <t>カイゴ</t>
    </rPh>
    <rPh sb="2" eb="5">
      <t>フクシシ</t>
    </rPh>
    <phoneticPr fontId="5"/>
  </si>
  <si>
    <t>生活支援員</t>
  </si>
  <si>
    <t>常勤・専従</t>
  </si>
  <si>
    <t>Ｄ</t>
    <phoneticPr fontId="5"/>
  </si>
  <si>
    <t>社会福祉士</t>
    <rPh sb="0" eb="2">
      <t>シャカイ</t>
    </rPh>
    <rPh sb="2" eb="4">
      <t>フクシ</t>
    </rPh>
    <rPh sb="4" eb="5">
      <t>シ</t>
    </rPh>
    <phoneticPr fontId="5"/>
  </si>
  <si>
    <t>常勤・兼務</t>
    <rPh sb="3" eb="5">
      <t>ケンム</t>
    </rPh>
    <phoneticPr fontId="5"/>
  </si>
  <si>
    <t>Ｅ</t>
    <phoneticPr fontId="5"/>
  </si>
  <si>
    <t>非常勤・専従</t>
    <rPh sb="0" eb="3">
      <t>ヒジョウキン</t>
    </rPh>
    <phoneticPr fontId="5"/>
  </si>
  <si>
    <t>Ｆ</t>
    <phoneticPr fontId="5"/>
  </si>
  <si>
    <t>Ｉ</t>
    <phoneticPr fontId="5"/>
  </si>
  <si>
    <t>Ｊ</t>
    <phoneticPr fontId="5"/>
  </si>
  <si>
    <t>非常勤・兼務</t>
    <rPh sb="0" eb="3">
      <t>ヒジョウキン</t>
    </rPh>
    <rPh sb="4" eb="6">
      <t>ケンム</t>
    </rPh>
    <phoneticPr fontId="5"/>
  </si>
  <si>
    <t>Ｋ</t>
    <phoneticPr fontId="5"/>
  </si>
  <si>
    <t>Ｌ</t>
    <phoneticPr fontId="5"/>
  </si>
  <si>
    <t>Ｍ</t>
    <phoneticPr fontId="5"/>
  </si>
  <si>
    <t>Ｎ</t>
    <phoneticPr fontId="5"/>
  </si>
  <si>
    <t>事前調書2-1</t>
    <rPh sb="0" eb="4">
      <t>ジゼンチョウショ</t>
    </rPh>
    <phoneticPr fontId="5"/>
  </si>
  <si>
    <t xml:space="preserve"> 従業者の勤務の体制及び勤務形態一覧表</t>
    <phoneticPr fontId="5"/>
  </si>
  <si>
    <t>事業番号・事業所名</t>
    <rPh sb="0" eb="2">
      <t>ジギョウ</t>
    </rPh>
    <rPh sb="2" eb="4">
      <t>バンゴウ</t>
    </rPh>
    <rPh sb="5" eb="7">
      <t>ジギョウ</t>
    </rPh>
    <rPh sb="7" eb="8">
      <t>ショ</t>
    </rPh>
    <rPh sb="8" eb="9">
      <t>メイ</t>
    </rPh>
    <phoneticPr fontId="5"/>
  </si>
  <si>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5"/>
  </si>
  <si>
    <t>前年度の平均利用者数</t>
    <rPh sb="0" eb="3">
      <t>ゼンネンド</t>
    </rPh>
    <rPh sb="4" eb="6">
      <t>ヘイキン</t>
    </rPh>
    <rPh sb="6" eb="8">
      <t>リヨウ</t>
    </rPh>
    <rPh sb="8" eb="9">
      <t>シャ</t>
    </rPh>
    <rPh sb="9" eb="10">
      <t>スウ</t>
    </rPh>
    <phoneticPr fontId="5"/>
  </si>
  <si>
    <t>勤務形態</t>
    <rPh sb="2" eb="4">
      <t>ケイタイ</t>
    </rPh>
    <phoneticPr fontId="5"/>
  </si>
  <si>
    <t>第　１　週</t>
    <phoneticPr fontId="5"/>
  </si>
  <si>
    <t>第　２　週</t>
    <phoneticPr fontId="5"/>
  </si>
  <si>
    <t>第　３　週</t>
    <phoneticPr fontId="5"/>
  </si>
  <si>
    <t>第　４　週</t>
    <phoneticPr fontId="5"/>
  </si>
  <si>
    <t>４週の合計</t>
    <rPh sb="3" eb="5">
      <t>ゴウケイ</t>
    </rPh>
    <phoneticPr fontId="5"/>
  </si>
  <si>
    <t>週平均の勤務時間</t>
    <rPh sb="4" eb="6">
      <t>キンム</t>
    </rPh>
    <rPh sb="6" eb="8">
      <t>ジカン</t>
    </rPh>
    <phoneticPr fontId="5"/>
  </si>
  <si>
    <t>常勤換算人数</t>
    <rPh sb="0" eb="2">
      <t>ジョウキン</t>
    </rPh>
    <rPh sb="2" eb="4">
      <t>カンサン</t>
    </rPh>
    <rPh sb="4" eb="6">
      <t>ニンズウ</t>
    </rPh>
    <phoneticPr fontId="5"/>
  </si>
  <si>
    <t>職  　種</t>
    <phoneticPr fontId="5"/>
  </si>
  <si>
    <t>氏   名</t>
    <phoneticPr fontId="5"/>
  </si>
  <si>
    <t>備考</t>
    <rPh sb="0" eb="2">
      <t>ビコウ</t>
    </rPh>
    <phoneticPr fontId="5"/>
  </si>
  <si>
    <t>サービス提供時間の区分</t>
    <rPh sb="4" eb="6">
      <t>テイキョウ</t>
    </rPh>
    <rPh sb="6" eb="8">
      <t>ジカン</t>
    </rPh>
    <rPh sb="9" eb="11">
      <t>クブン</t>
    </rPh>
    <phoneticPr fontId="5"/>
  </si>
  <si>
    <t>ａ</t>
    <phoneticPr fontId="5"/>
  </si>
  <si>
    <t>：　～　：</t>
    <phoneticPr fontId="5"/>
  </si>
  <si>
    <t>ｂ</t>
    <phoneticPr fontId="5"/>
  </si>
  <si>
    <t>ｃ</t>
    <phoneticPr fontId="5"/>
  </si>
  <si>
    <t>ｄ</t>
    <phoneticPr fontId="5"/>
  </si>
  <si>
    <t>勤務時間及び所定労働時間の区分</t>
    <rPh sb="0" eb="2">
      <t>キンム</t>
    </rPh>
    <rPh sb="2" eb="4">
      <t>ジカン</t>
    </rPh>
    <rPh sb="4" eb="5">
      <t>オヨ</t>
    </rPh>
    <rPh sb="6" eb="8">
      <t>ショテイ</t>
    </rPh>
    <rPh sb="8" eb="10">
      <t>ロウドウ</t>
    </rPh>
    <rPh sb="10" eb="12">
      <t>ジカン</t>
    </rPh>
    <rPh sb="13" eb="15">
      <t>クブン</t>
    </rPh>
    <phoneticPr fontId="5"/>
  </si>
  <si>
    <t>区分</t>
    <rPh sb="0" eb="2">
      <t>クブン</t>
    </rPh>
    <phoneticPr fontId="5"/>
  </si>
  <si>
    <t>実働時間</t>
    <rPh sb="0" eb="4">
      <t>ジツドウジカン</t>
    </rPh>
    <phoneticPr fontId="5"/>
  </si>
  <si>
    <t>開始</t>
    <rPh sb="0" eb="2">
      <t>カイシ</t>
    </rPh>
    <phoneticPr fontId="5"/>
  </si>
  <si>
    <t>終了</t>
    <rPh sb="0" eb="2">
      <t>シュウリョウ</t>
    </rPh>
    <phoneticPr fontId="5"/>
  </si>
  <si>
    <t>休憩</t>
    <rPh sb="0" eb="2">
      <t>キュウケイ</t>
    </rPh>
    <phoneticPr fontId="5"/>
  </si>
  <si>
    <t xml:space="preserve"> 備考１ 「サービス提供時間の区分」「勤務時間及び所定労働時間の区分」に時間を入力してください。                                                                                                                    </t>
    <rPh sb="36" eb="38">
      <t>ジカン</t>
    </rPh>
    <rPh sb="39" eb="41">
      <t>ニュウリョク</t>
    </rPh>
    <phoneticPr fontId="5"/>
  </si>
  <si>
    <t>①</t>
    <phoneticPr fontId="5"/>
  </si>
  <si>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5"/>
  </si>
  <si>
    <t>②</t>
    <phoneticPr fontId="5"/>
  </si>
  <si>
    <t>　　　　※複数単位実施の場合、その全てを記載してください。</t>
    <rPh sb="5" eb="7">
      <t>フクスウ</t>
    </rPh>
    <rPh sb="7" eb="9">
      <t>タンイ</t>
    </rPh>
    <rPh sb="9" eb="11">
      <t>ジッシ</t>
    </rPh>
    <rPh sb="12" eb="14">
      <t>バアイ</t>
    </rPh>
    <rPh sb="17" eb="18">
      <t>スベ</t>
    </rPh>
    <rPh sb="20" eb="22">
      <t>キサイ</t>
    </rPh>
    <phoneticPr fontId="5"/>
  </si>
  <si>
    <t>③</t>
    <phoneticPr fontId="5"/>
  </si>
  <si>
    <t xml:space="preserve"> 　　３ 申請する事業に係る従業者全員（管理者を含む。）について、書いてください。</t>
    <rPh sb="33" eb="34">
      <t>カ</t>
    </rPh>
    <phoneticPr fontId="5"/>
  </si>
  <si>
    <t>④</t>
    <phoneticPr fontId="5"/>
  </si>
  <si>
    <t xml:space="preserve"> 　　４ ４週間分の勤務時間の区分を、記号（①，②，・・・）であらわしてください。</t>
    <rPh sb="12" eb="14">
      <t>ジカン</t>
    </rPh>
    <rPh sb="15" eb="17">
      <t>クブン</t>
    </rPh>
    <rPh sb="19" eb="21">
      <t>キゴウ</t>
    </rPh>
    <phoneticPr fontId="5"/>
  </si>
  <si>
    <t>⑤</t>
    <phoneticPr fontId="5"/>
  </si>
  <si>
    <t xml:space="preserve"> 　　５ 職種ごとに下記の勤務形態の区分の順にまとめて記載してください。</t>
    <phoneticPr fontId="5"/>
  </si>
  <si>
    <t>⑥</t>
    <phoneticPr fontId="5"/>
  </si>
  <si>
    <t xml:space="preserve"> 　　　 勤務形態の区分　Ａ：常勤で専従　Ｂ：常勤で兼務　Ｃ：常勤以外で専従　Ｄ：常勤以外で兼務</t>
    <phoneticPr fontId="5"/>
  </si>
  <si>
    <t>⑦</t>
    <phoneticPr fontId="5"/>
  </si>
  <si>
    <t>　 　６ 施設において使用している勤務割表等により、職種、勤務形態、氏名及び当該業務の勤務時間が確認できる場合は、</t>
    <phoneticPr fontId="5"/>
  </si>
  <si>
    <t>⑧</t>
    <phoneticPr fontId="5"/>
  </si>
  <si>
    <t>　　　　その書類をもって添付書類として差し支えありません。</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</si>
  <si>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</si>
  <si>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</si>
  <si>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</si>
  <si>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</si>
  <si>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</si>
  <si>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</si>
  <si>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</si>
  <si>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</si>
  <si>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</si>
  <si>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</si>
  <si>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</si>
  <si>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</si>
  <si>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</si>
  <si>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</si>
  <si>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</si>
  <si>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</si>
  <si>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</si>
  <si>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</si>
  <si>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</si>
  <si>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</si>
  <si>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</si>
  <si>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</si>
  <si>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H2912-01</t>
    <phoneticPr fontId="5"/>
  </si>
  <si>
    <t>事前調書2-2</t>
    <rPh sb="0" eb="4">
      <t>ジゼンチョウショ</t>
    </rPh>
    <phoneticPr fontId="5"/>
  </si>
  <si>
    <t>共同生活援助</t>
  </si>
  <si>
    <t>事業所・施設名</t>
    <rPh sb="0" eb="3">
      <t>ジギョウショ</t>
    </rPh>
    <rPh sb="4" eb="6">
      <t>シセツ</t>
    </rPh>
    <rPh sb="6" eb="7">
      <t>メイ</t>
    </rPh>
    <phoneticPr fontId="5"/>
  </si>
  <si>
    <t>管理者兼サービス管理責任者</t>
    <rPh sb="0" eb="3">
      <t>カンリシャ</t>
    </rPh>
    <rPh sb="3" eb="4">
      <t>ケン</t>
    </rPh>
    <rPh sb="8" eb="13">
      <t>カンリセキニンシャ</t>
    </rPh>
    <phoneticPr fontId="5"/>
  </si>
  <si>
    <t>B</t>
  </si>
  <si>
    <t>〇〇　〇〇</t>
    <phoneticPr fontId="5"/>
  </si>
  <si>
    <t>①</t>
  </si>
  <si>
    <t>世話人</t>
    <rPh sb="0" eb="2">
      <t>セワ</t>
    </rPh>
    <rPh sb="2" eb="3">
      <t>ニン</t>
    </rPh>
    <phoneticPr fontId="5"/>
  </si>
  <si>
    <t>C</t>
  </si>
  <si>
    <t>●●　●●</t>
    <phoneticPr fontId="5"/>
  </si>
  <si>
    <t>②</t>
  </si>
  <si>
    <t>●●　●●</t>
  </si>
  <si>
    <t>③</t>
  </si>
  <si>
    <t>△△　△△</t>
  </si>
  <si>
    <t>D</t>
  </si>
  <si>
    <t>④</t>
  </si>
  <si>
    <t>♢♢　♢♢</t>
    <phoneticPr fontId="5"/>
  </si>
  <si>
    <t>♢♢　♢♢</t>
  </si>
  <si>
    <t>▽▽　▽▽</t>
  </si>
  <si>
    <t>A</t>
  </si>
  <si>
    <t>♦♦　♦♦</t>
    <phoneticPr fontId="5"/>
  </si>
  <si>
    <t>夜間支援従事者</t>
    <rPh sb="0" eb="2">
      <t>ヤカン</t>
    </rPh>
    <rPh sb="2" eb="4">
      <t>シエン</t>
    </rPh>
    <rPh sb="4" eb="7">
      <t>ジュウジシャ</t>
    </rPh>
    <phoneticPr fontId="5"/>
  </si>
  <si>
    <t>▲▲　▲▲</t>
  </si>
  <si>
    <t>⑥</t>
  </si>
  <si>
    <t>⑤</t>
  </si>
  <si>
    <t>0：00～24：00</t>
    <phoneticPr fontId="5"/>
  </si>
  <si>
    <t>従業者の勤務の体制及び勤務形態一覧表</t>
  </si>
  <si>
    <t>運営指導日</t>
    <rPh sb="0" eb="2">
      <t>ウンエイ</t>
    </rPh>
    <rPh sb="2" eb="4">
      <t>シドウ</t>
    </rPh>
    <rPh sb="4" eb="5">
      <t>ビ</t>
    </rPh>
    <phoneticPr fontId="5"/>
  </si>
  <si>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5"/>
  </si>
  <si>
    <t>黄色のセルへ、入力またはリストから選択してください。</t>
    <phoneticPr fontId="5"/>
  </si>
  <si>
    <t>（１）</t>
    <phoneticPr fontId="5"/>
  </si>
  <si>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5"/>
  </si>
  <si>
    <t>指針の整備を行っていますか。</t>
    <rPh sb="0" eb="2">
      <t>シシン</t>
    </rPh>
    <rPh sb="3" eb="5">
      <t>セイビ</t>
    </rPh>
    <rPh sb="6" eb="7">
      <t>オコナ</t>
    </rPh>
    <phoneticPr fontId="5"/>
  </si>
  <si>
    <t>指針を整備済み</t>
    <phoneticPr fontId="5"/>
  </si>
  <si>
    <t>指針の整備ができていない</t>
    <phoneticPr fontId="5"/>
  </si>
  <si>
    <t>（２）</t>
    <phoneticPr fontId="5"/>
  </si>
  <si>
    <t>の設置状況</t>
    <rPh sb="1" eb="5">
      <t>セッチジョウキョウ</t>
    </rPh>
    <phoneticPr fontId="5"/>
  </si>
  <si>
    <t>設置済み</t>
    <rPh sb="0" eb="3">
      <t>セッチズ</t>
    </rPh>
    <phoneticPr fontId="5"/>
  </si>
  <si>
    <t>設置していない</t>
    <rPh sb="0" eb="2">
      <t>セッチ</t>
    </rPh>
    <phoneticPr fontId="5"/>
  </si>
  <si>
    <t>年</t>
    <rPh sb="0" eb="1">
      <t>ネン</t>
    </rPh>
    <phoneticPr fontId="5"/>
  </si>
  <si>
    <t>回</t>
    <rPh sb="0" eb="1">
      <t>カイ</t>
    </rPh>
    <phoneticPr fontId="5"/>
  </si>
  <si>
    <t>（直近の開催年月日</t>
    <rPh sb="1" eb="3">
      <t>チョッキン</t>
    </rPh>
    <rPh sb="4" eb="6">
      <t>カイサイ</t>
    </rPh>
    <rPh sb="6" eb="9">
      <t>ネンガッピ</t>
    </rPh>
    <phoneticPr fontId="5"/>
  </si>
  <si>
    <t>/　　/</t>
    <phoneticPr fontId="5"/>
  </si>
  <si>
    <t>）</t>
    <phoneticPr fontId="5"/>
  </si>
  <si>
    <t>（３）</t>
    <phoneticPr fontId="5"/>
  </si>
  <si>
    <t>身体拘束の状況</t>
    <rPh sb="0" eb="2">
      <t>シンタイ</t>
    </rPh>
    <rPh sb="2" eb="4">
      <t>コウソク</t>
    </rPh>
    <rPh sb="5" eb="7">
      <t>ジョウキョウ</t>
    </rPh>
    <phoneticPr fontId="5"/>
  </si>
  <si>
    <t>現在、行っている身体拘束の状況</t>
    <rPh sb="0" eb="2">
      <t>ゲンザイ</t>
    </rPh>
    <rPh sb="3" eb="4">
      <t>オコナ</t>
    </rPh>
    <rPh sb="8" eb="10">
      <t>シンタイ</t>
    </rPh>
    <rPh sb="10" eb="12">
      <t>コウソク</t>
    </rPh>
    <rPh sb="13" eb="15">
      <t>ジョウキョウ</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</si>
  <si>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</si>
  <si>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</si>
  <si>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</si>
  <si>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</si>
  <si>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</si>
  <si>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</si>
  <si>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</si>
  <si>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</si>
  <si>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</si>
  <si>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</si>
  <si>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</si>
  <si>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（４）</t>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</si>
  <si>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</si>
  <si>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</si>
  <si>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同意を得ている</t>
    <phoneticPr fontId="5"/>
  </si>
  <si>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</si>
  <si>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5"/>
  </si>
  <si>
    <t>記録している</t>
  </si>
  <si>
    <t>拘束理由等を記録していますか。</t>
    <phoneticPr fontId="5"/>
  </si>
  <si>
    <t>記録していない</t>
  </si>
  <si>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</si>
  <si>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実施している</t>
    <phoneticPr fontId="5"/>
  </si>
  <si>
    <t>実施していない</t>
  </si>
  <si>
    <t>（５）</t>
    <phoneticPr fontId="5"/>
  </si>
  <si>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5"/>
  </si>
  <si>
    <t>研修を定期的に開催していますか。</t>
    <rPh sb="0" eb="2">
      <t>ケンシュウ</t>
    </rPh>
    <rPh sb="3" eb="6">
      <t>テイキテキ</t>
    </rPh>
    <rPh sb="7" eb="9">
      <t>カイサイ</t>
    </rPh>
    <phoneticPr fontId="5"/>
  </si>
  <si>
    <t>開催している</t>
    <rPh sb="0" eb="2">
      <t>カイサイ</t>
    </rPh>
    <phoneticPr fontId="5"/>
  </si>
  <si>
    <t>開催していない</t>
    <rPh sb="0" eb="2">
      <t>カイサイ</t>
    </rPh>
    <phoneticPr fontId="5"/>
  </si>
  <si>
    <t>研修の開催状況</t>
    <rPh sb="0" eb="2">
      <t>ケンシュウ</t>
    </rPh>
    <rPh sb="3" eb="5">
      <t>カイサイ</t>
    </rPh>
    <rPh sb="5" eb="7">
      <t>ジョウキョウ</t>
    </rPh>
    <phoneticPr fontId="5"/>
  </si>
  <si>
    <t>事前調書５　その他自己点検調書</t>
    <rPh sb="0" eb="4">
      <t>ジゼンチョウショ</t>
    </rPh>
    <rPh sb="8" eb="9">
      <t>タ</t>
    </rPh>
    <rPh sb="9" eb="13">
      <t>ジコテンケン</t>
    </rPh>
    <rPh sb="13" eb="15">
      <t>チョウショ</t>
    </rPh>
    <phoneticPr fontId="5"/>
  </si>
  <si>
    <t>黄色のセルへ、入力またはリストから選択してください。</t>
    <rPh sb="0" eb="2">
      <t>キイロ</t>
    </rPh>
    <rPh sb="7" eb="9">
      <t>ニュウリョク</t>
    </rPh>
    <rPh sb="17" eb="19">
      <t>センタク</t>
    </rPh>
    <phoneticPr fontId="5"/>
  </si>
  <si>
    <t>項目</t>
    <rPh sb="0" eb="2">
      <t>コウモク</t>
    </rPh>
    <phoneticPr fontId="5"/>
  </si>
  <si>
    <t>内容</t>
    <rPh sb="0" eb="2">
      <t>ナイヨウ</t>
    </rPh>
    <phoneticPr fontId="5"/>
  </si>
  <si>
    <t>状況</t>
    <rPh sb="0" eb="2">
      <t>ジョウキョウ</t>
    </rPh>
    <phoneticPr fontId="5"/>
  </si>
  <si>
    <t>要改善内容</t>
    <rPh sb="0" eb="1">
      <t>ヨウ</t>
    </rPh>
    <rPh sb="1" eb="3">
      <t>カイゼン</t>
    </rPh>
    <rPh sb="3" eb="5">
      <t>ナイヨウ</t>
    </rPh>
    <phoneticPr fontId="5"/>
  </si>
  <si>
    <t>リスト元</t>
    <rPh sb="3" eb="4">
      <t>モト</t>
    </rPh>
    <phoneticPr fontId="5"/>
  </si>
  <si>
    <t>指摘なし</t>
    <rPh sb="0" eb="2">
      <t>シテキ</t>
    </rPh>
    <phoneticPr fontId="5"/>
  </si>
  <si>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5"/>
  </si>
  <si>
    <t>全て掲示済</t>
    <rPh sb="0" eb="1">
      <t>スベ</t>
    </rPh>
    <rPh sb="2" eb="5">
      <t>ケイジズ</t>
    </rPh>
    <phoneticPr fontId="5"/>
  </si>
  <si>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5"/>
  </si>
  <si>
    <t>未掲出あり</t>
    <rPh sb="0" eb="3">
      <t>ミケイシュツ</t>
    </rPh>
    <phoneticPr fontId="5"/>
  </si>
  <si>
    <t>必要事項</t>
    <rPh sb="0" eb="2">
      <t>ヒツヨウ</t>
    </rPh>
    <rPh sb="2" eb="4">
      <t>ジコウ</t>
    </rPh>
    <phoneticPr fontId="5"/>
  </si>
  <si>
    <t>運営規程の概要</t>
    <phoneticPr fontId="5"/>
  </si>
  <si>
    <t>〇</t>
    <phoneticPr fontId="5"/>
  </si>
  <si>
    <t>従業者の勤務体制（職種・常勤・非常勤ごと等の人数）</t>
    <phoneticPr fontId="5"/>
  </si>
  <si>
    <t>×</t>
    <phoneticPr fontId="5"/>
  </si>
  <si>
    <t>協力医療機関</t>
    <phoneticPr fontId="5"/>
  </si>
  <si>
    <t>その他サービス選択に資する事項（苦情処理の体制・第三者評価の実施状況など）</t>
    <rPh sb="2" eb="3">
      <t>タ</t>
    </rPh>
    <rPh sb="10" eb="11">
      <t>シ</t>
    </rPh>
    <phoneticPr fontId="5"/>
  </si>
  <si>
    <t>保管している</t>
    <rPh sb="0" eb="2">
      <t>ホカン</t>
    </rPh>
    <phoneticPr fontId="5"/>
  </si>
  <si>
    <t>契約が成立した時は、利用者の受給者証に事業所の名称、契約日、当該事業所の契約支給量等を記載することとされているので、記載したことを証するため、事業者記入欄の写しを保管すること。</t>
    <phoneticPr fontId="5"/>
  </si>
  <si>
    <t>保管していない</t>
    <rPh sb="0" eb="2">
      <t>ホカン</t>
    </rPh>
    <phoneticPr fontId="5"/>
  </si>
  <si>
    <t>事故発生時の対応</t>
    <rPh sb="0" eb="2">
      <t>ジコ</t>
    </rPh>
    <rPh sb="2" eb="5">
      <t>ハッセイジ</t>
    </rPh>
    <rPh sb="6" eb="8">
      <t>タイオウ</t>
    </rPh>
    <phoneticPr fontId="16"/>
  </si>
  <si>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16"/>
  </si>
  <si>
    <t>加入済</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</si>
  <si>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5"/>
  </si>
  <si>
    <t>未加入、期限切れ</t>
  </si>
  <si>
    <t>会社名【下記に入力してください】</t>
    <rPh sb="4" eb="6">
      <t>カキ</t>
    </rPh>
    <rPh sb="7" eb="9">
      <t>ニュウリョク</t>
    </rPh>
    <phoneticPr fontId="5"/>
  </si>
  <si>
    <t>加入期間【下記に入力してください】</t>
    <rPh sb="5" eb="7">
      <t>カキ</t>
    </rPh>
    <rPh sb="8" eb="10">
      <t>ニュウリョク</t>
    </rPh>
    <phoneticPr fontId="5"/>
  </si>
  <si>
    <t>会計の区分</t>
    <rPh sb="0" eb="2">
      <t>カイケイ</t>
    </rPh>
    <rPh sb="3" eb="5">
      <t>クブン</t>
    </rPh>
    <phoneticPr fontId="16"/>
  </si>
  <si>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16"/>
  </si>
  <si>
    <t>区分済み</t>
    <rPh sb="0" eb="2">
      <t>クブン</t>
    </rPh>
    <rPh sb="2" eb="3">
      <t>ズ</t>
    </rPh>
    <phoneticPr fontId="5"/>
  </si>
  <si>
    <t>障害福祉ｻｰﾋﾞｽ事業所ごとに経理を区分し、当該事業の会計をその他の事業の会計と区分すること。</t>
    <rPh sb="0" eb="2">
      <t>ショウガイ</t>
    </rPh>
    <rPh sb="2" eb="4">
      <t>フクシ</t>
    </rPh>
    <rPh sb="22" eb="24">
      <t>トウガイ</t>
    </rPh>
    <phoneticPr fontId="5"/>
  </si>
  <si>
    <t>未区分</t>
    <rPh sb="0" eb="3">
      <t>ミクブン</t>
    </rPh>
    <phoneticPr fontId="5"/>
  </si>
  <si>
    <t>給付費等の額に係る通知等</t>
    <rPh sb="0" eb="2">
      <t>キュウフ</t>
    </rPh>
    <rPh sb="2" eb="3">
      <t>ヒ</t>
    </rPh>
    <rPh sb="3" eb="4">
      <t>トウ</t>
    </rPh>
    <rPh sb="5" eb="6">
      <t>ガク</t>
    </rPh>
    <rPh sb="7" eb="8">
      <t>カカ</t>
    </rPh>
    <rPh sb="9" eb="11">
      <t>ツウチ</t>
    </rPh>
    <rPh sb="11" eb="12">
      <t>ナド</t>
    </rPh>
    <phoneticPr fontId="1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</si>
  <si>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16"/>
  </si>
  <si>
    <t>通知している</t>
    <rPh sb="0" eb="2">
      <t>ツウチ</t>
    </rPh>
    <phoneticPr fontId="5"/>
  </si>
  <si>
    <t>法定代理受領により給付費を受領した後(サービス提供月の翌々月の15日以降)に、各利用者に対して、給付費の受領額を通知すること。</t>
    <phoneticPr fontId="5"/>
  </si>
  <si>
    <t>通知不備あり</t>
    <rPh sb="0" eb="2">
      <t>ツウチ</t>
    </rPh>
    <rPh sb="2" eb="4">
      <t>フビ</t>
    </rPh>
    <phoneticPr fontId="5"/>
  </si>
  <si>
    <t>通知していない</t>
    <rPh sb="0" eb="2">
      <t>ツウチ</t>
    </rPh>
    <phoneticPr fontId="5"/>
  </si>
  <si>
    <t>利用者からの支払い</t>
    <rPh sb="0" eb="3">
      <t>リヨウシャ</t>
    </rPh>
    <rPh sb="6" eb="8">
      <t>シハラ</t>
    </rPh>
    <phoneticPr fontId="1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</si>
  <si>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7"/>
  </si>
  <si>
    <t>該当なし</t>
    <rPh sb="0" eb="2">
      <t>ガイトウ</t>
    </rPh>
    <phoneticPr fontId="5"/>
  </si>
  <si>
    <t>利用者負担額が発生した場合、請求書を発行し、支払を受けること。</t>
    <rPh sb="7" eb="9">
      <t>ハッセイ</t>
    </rPh>
    <rPh sb="11" eb="13">
      <t>バアイ</t>
    </rPh>
    <rPh sb="14" eb="17">
      <t>セイキュウショ</t>
    </rPh>
    <rPh sb="18" eb="20">
      <t>ハッコウ</t>
    </rPh>
    <phoneticPr fontId="5"/>
  </si>
  <si>
    <t>支払を受けている</t>
    <rPh sb="0" eb="2">
      <t>シハラ</t>
    </rPh>
    <rPh sb="3" eb="4">
      <t>ウ</t>
    </rPh>
    <phoneticPr fontId="5"/>
  </si>
  <si>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5"/>
  </si>
  <si>
    <t>支払を受けていない</t>
    <rPh sb="0" eb="2">
      <t>シハラ</t>
    </rPh>
    <rPh sb="3" eb="4">
      <t>ウ</t>
    </rPh>
    <phoneticPr fontId="5"/>
  </si>
  <si>
    <t>交付している</t>
    <phoneticPr fontId="5"/>
  </si>
  <si>
    <t>交付していない</t>
    <rPh sb="0" eb="2">
      <t>コウフ</t>
    </rPh>
    <phoneticPr fontId="5"/>
  </si>
  <si>
    <t>実施していない</t>
    <rPh sb="0" eb="2">
      <t>ジッシ</t>
    </rPh>
    <phoneticPr fontId="5"/>
  </si>
  <si>
    <t>地域との連携等（外部の者による評価及び当該評価の実施状況の公表している場合は適用外）</t>
    <rPh sb="0" eb="2">
      <t>チイキ</t>
    </rPh>
    <rPh sb="4" eb="6">
      <t>レンケイ</t>
    </rPh>
    <rPh sb="6" eb="7">
      <t>トウ</t>
    </rPh>
    <rPh sb="35" eb="37">
      <t>バアイ</t>
    </rPh>
    <rPh sb="38" eb="41">
      <t>テキヨウガイ</t>
    </rPh>
    <phoneticPr fontId="5"/>
  </si>
  <si>
    <t>地域連携推進会議を開催し、おおむね１年に１回以上、事業の運営状況を報告するとともに、必要な要望、助言等を聴く機会を設けること。</t>
    <phoneticPr fontId="5"/>
  </si>
  <si>
    <t>機会を設けている</t>
    <rPh sb="0" eb="2">
      <t>キカイ</t>
    </rPh>
    <rPh sb="3" eb="4">
      <t>モウ</t>
    </rPh>
    <phoneticPr fontId="5"/>
  </si>
  <si>
    <t>機会を設けていない</t>
    <rPh sb="0" eb="2">
      <t>キカイ</t>
    </rPh>
    <rPh sb="3" eb="4">
      <t>モウ</t>
    </rPh>
    <phoneticPr fontId="5"/>
  </si>
  <si>
    <t>作成・公表している</t>
    <rPh sb="0" eb="2">
      <t>サクセイ</t>
    </rPh>
    <rPh sb="3" eb="5">
      <t>コウヒョウ</t>
    </rPh>
    <phoneticPr fontId="5"/>
  </si>
  <si>
    <t>作成・公表していない</t>
    <rPh sb="0" eb="2">
      <t>サクセイ</t>
    </rPh>
    <rPh sb="3" eb="5">
      <t>コウヒョウ</t>
    </rPh>
    <phoneticPr fontId="5"/>
  </si>
  <si>
    <t>利用者及びその家族、地域住民の代表者、共同生活援助について知見を有する者並びに市町村の担当者等により構成される地域連携推進会議を開催し、おおむね１年に１回以上、事業の運営状況を報告するとともに、必要な要望、助言等を聴く機会を設けているか。</t>
    <rPh sb="19" eb="21">
      <t>キョウドウ</t>
    </rPh>
    <rPh sb="21" eb="23">
      <t>セイカツ</t>
    </rPh>
    <rPh sb="23" eb="25">
      <t>エンジョ</t>
    </rPh>
    <phoneticPr fontId="5"/>
  </si>
  <si>
    <t>おおむね１年に１回以上、地域連携推進会議の構成員が共同生活援助事業所を見学する機会を設けること。</t>
    <rPh sb="5" eb="6">
      <t>ネン</t>
    </rPh>
    <rPh sb="8" eb="11">
      <t>カイイジョウ</t>
    </rPh>
    <rPh sb="12" eb="14">
      <t>チイキ</t>
    </rPh>
    <rPh sb="14" eb="16">
      <t>レンケイ</t>
    </rPh>
    <rPh sb="16" eb="18">
      <t>スイシン</t>
    </rPh>
    <rPh sb="18" eb="20">
      <t>カイギ</t>
    </rPh>
    <rPh sb="21" eb="24">
      <t>コウセイイン</t>
    </rPh>
    <rPh sb="25" eb="27">
      <t>キョウドウ</t>
    </rPh>
    <rPh sb="27" eb="29">
      <t>セイカツ</t>
    </rPh>
    <rPh sb="29" eb="34">
      <t>エンジョジギョウショ</t>
    </rPh>
    <rPh sb="35" eb="37">
      <t>ケンガク</t>
    </rPh>
    <rPh sb="39" eb="41">
      <t>キカイ</t>
    </rPh>
    <rPh sb="42" eb="43">
      <t>モウ</t>
    </rPh>
    <phoneticPr fontId="5"/>
  </si>
  <si>
    <t>地域連携推進会議の報告、要望、助言等についての記録を作成・公表すること。</t>
    <rPh sb="4" eb="6">
      <t>スイシン</t>
    </rPh>
    <phoneticPr fontId="5"/>
  </si>
  <si>
    <t>地域連携推進会議の報告、要望、助言等についての記録を作成するとともに、当該記録を公表しているか。</t>
    <rPh sb="0" eb="2">
      <t>チイキ</t>
    </rPh>
    <rPh sb="2" eb="4">
      <t>レンケイ</t>
    </rPh>
    <rPh sb="4" eb="6">
      <t>スイシン</t>
    </rPh>
    <rPh sb="6" eb="8">
      <t>カイギ</t>
    </rPh>
    <rPh sb="9" eb="11">
      <t>ホウコク</t>
    </rPh>
    <rPh sb="12" eb="14">
      <t>ヨウボウ</t>
    </rPh>
    <rPh sb="15" eb="17">
      <t>ジョゲン</t>
    </rPh>
    <rPh sb="17" eb="18">
      <t>トウ</t>
    </rPh>
    <rPh sb="23" eb="25">
      <t>キロク</t>
    </rPh>
    <rPh sb="26" eb="28">
      <t>サクセイ</t>
    </rPh>
    <rPh sb="35" eb="37">
      <t>トウガイ</t>
    </rPh>
    <rPh sb="37" eb="39">
      <t>キロク</t>
    </rPh>
    <rPh sb="40" eb="42">
      <t>コウヒョウ</t>
    </rPh>
    <phoneticPr fontId="5"/>
  </si>
  <si>
    <t>地域連携推進会議の開催のほか、おおむね１年に１回以上、地域連携推進会議の構成員が共同生活援助事業所を見学する機会を設けているか。</t>
    <rPh sb="0" eb="2">
      <t>チイキ</t>
    </rPh>
    <rPh sb="2" eb="4">
      <t>レンケイ</t>
    </rPh>
    <rPh sb="4" eb="6">
      <t>スイシン</t>
    </rPh>
    <rPh sb="6" eb="8">
      <t>カイギ</t>
    </rPh>
    <rPh sb="9" eb="11">
      <t>カイサイ</t>
    </rPh>
    <rPh sb="27" eb="29">
      <t>チイキ</t>
    </rPh>
    <rPh sb="40" eb="42">
      <t>キョウドウ</t>
    </rPh>
    <rPh sb="42" eb="44">
      <t>セイカツ</t>
    </rPh>
    <rPh sb="44" eb="46">
      <t>エンジョ</t>
    </rPh>
    <rPh sb="46" eb="49">
      <t>ジギョウショ</t>
    </rPh>
    <phoneticPr fontId="5"/>
  </si>
  <si>
    <t>平均利用者数</t>
    <rPh sb="0" eb="2">
      <t>ヘイキン</t>
    </rPh>
    <rPh sb="2" eb="6">
      <t>リヨウシャスウ</t>
    </rPh>
    <phoneticPr fontId="5"/>
  </si>
  <si>
    <t>個人居宅介護
利用者数平均</t>
    <rPh sb="11" eb="13">
      <t>ヘイキン</t>
    </rPh>
    <phoneticPr fontId="49"/>
  </si>
  <si>
    <t>個人居宅介護利用者数</t>
    <rPh sb="0" eb="2">
      <t>コジン</t>
    </rPh>
    <rPh sb="2" eb="4">
      <t>キョタク</t>
    </rPh>
    <rPh sb="4" eb="6">
      <t>カイゴ</t>
    </rPh>
    <rPh sb="6" eb="9">
      <t>リヨウシャ</t>
    </rPh>
    <rPh sb="9" eb="10">
      <t>スウ</t>
    </rPh>
    <phoneticPr fontId="49"/>
  </si>
  <si>
    <t>個人居宅介護利用者数</t>
    <rPh sb="0" eb="2">
      <t>コジン</t>
    </rPh>
    <rPh sb="9" eb="10">
      <t>スウ</t>
    </rPh>
    <phoneticPr fontId="49"/>
  </si>
  <si>
    <t>４月</t>
    <rPh sb="1" eb="2">
      <t>ツキ</t>
    </rPh>
    <phoneticPr fontId="5"/>
  </si>
  <si>
    <t>５月</t>
  </si>
  <si>
    <t>６月</t>
  </si>
  <si>
    <t>７月</t>
  </si>
  <si>
    <t>８月</t>
  </si>
  <si>
    <t>９月</t>
  </si>
  <si>
    <t>１０月</t>
  </si>
  <si>
    <t>１１月</t>
  </si>
  <si>
    <t>１２月</t>
  </si>
  <si>
    <t>１月</t>
  </si>
  <si>
    <t>２月</t>
  </si>
  <si>
    <t>３月</t>
  </si>
  <si>
    <t xml:space="preserve"> 区分１以下の延べ利用者数</t>
    <rPh sb="1" eb="3">
      <t>クブン</t>
    </rPh>
    <rPh sb="4" eb="6">
      <t>イカ</t>
    </rPh>
    <rPh sb="7" eb="8">
      <t>ノ</t>
    </rPh>
    <rPh sb="9" eb="13">
      <t>リヨウシャスウ</t>
    </rPh>
    <phoneticPr fontId="49"/>
  </si>
  <si>
    <t xml:space="preserve"> 区分２の延べ利用者数</t>
    <rPh sb="1" eb="3">
      <t>クブン</t>
    </rPh>
    <rPh sb="5" eb="6">
      <t>ノ</t>
    </rPh>
    <rPh sb="7" eb="11">
      <t>リヨウシャスウ</t>
    </rPh>
    <phoneticPr fontId="49"/>
  </si>
  <si>
    <t xml:space="preserve"> 区分３の延べ利用者数</t>
    <rPh sb="1" eb="3">
      <t>クブン</t>
    </rPh>
    <rPh sb="5" eb="6">
      <t>ノ</t>
    </rPh>
    <rPh sb="7" eb="11">
      <t>リヨウシャスウ</t>
    </rPh>
    <phoneticPr fontId="49"/>
  </si>
  <si>
    <t xml:space="preserve"> 区分４の延べ利用者数</t>
    <rPh sb="1" eb="3">
      <t>クブン</t>
    </rPh>
    <rPh sb="5" eb="6">
      <t>ノ</t>
    </rPh>
    <rPh sb="7" eb="11">
      <t>リヨウシャスウ</t>
    </rPh>
    <phoneticPr fontId="49"/>
  </si>
  <si>
    <t xml:space="preserve"> 区分５の延べ利用者数</t>
    <rPh sb="1" eb="3">
      <t>クブン</t>
    </rPh>
    <rPh sb="5" eb="6">
      <t>ノ</t>
    </rPh>
    <rPh sb="7" eb="11">
      <t>リヨウシャスウ</t>
    </rPh>
    <phoneticPr fontId="49"/>
  </si>
  <si>
    <t xml:space="preserve"> 区分６の延べ利用者数</t>
    <rPh sb="1" eb="3">
      <t>クブン</t>
    </rPh>
    <rPh sb="5" eb="6">
      <t>ノ</t>
    </rPh>
    <rPh sb="7" eb="11">
      <t>リヨウシャスウ</t>
    </rPh>
    <phoneticPr fontId="49"/>
  </si>
  <si>
    <t xml:space="preserve"> 開所日数</t>
    <rPh sb="1" eb="3">
      <t>カイショ</t>
    </rPh>
    <rPh sb="3" eb="5">
      <t>ニッスウ</t>
    </rPh>
    <phoneticPr fontId="14"/>
  </si>
  <si>
    <t xml:space="preserve"> 利用者延べ数計</t>
    <rPh sb="4" eb="5">
      <t>ノ</t>
    </rPh>
    <rPh sb="7" eb="8">
      <t>ケイ</t>
    </rPh>
    <phoneticPr fontId="5"/>
  </si>
  <si>
    <t>必要な配置人員</t>
    <rPh sb="0" eb="2">
      <t>ヒツヨウ</t>
    </rPh>
    <rPh sb="3" eb="5">
      <t>ハイチ</t>
    </rPh>
    <rPh sb="5" eb="7">
      <t>ジンイン</t>
    </rPh>
    <phoneticPr fontId="5"/>
  </si>
  <si>
    <t>区　　　分</t>
    <rPh sb="0" eb="1">
      <t>ク</t>
    </rPh>
    <rPh sb="4" eb="5">
      <t>ブン</t>
    </rPh>
    <phoneticPr fontId="5"/>
  </si>
  <si>
    <t>サービス
管理責任者</t>
    <rPh sb="5" eb="7">
      <t>カンリ</t>
    </rPh>
    <rPh sb="7" eb="10">
      <t>セキニンシャ</t>
    </rPh>
    <phoneticPr fontId="14"/>
  </si>
  <si>
    <t>事前調書３　</t>
  </si>
  <si>
    <t>３　必要な配置人員</t>
    <rPh sb="2" eb="4">
      <t>ヒツヨウ</t>
    </rPh>
    <rPh sb="5" eb="7">
      <t>ハイチ</t>
    </rPh>
    <rPh sb="7" eb="9">
      <t>ジンイン</t>
    </rPh>
    <phoneticPr fontId="5"/>
  </si>
  <si>
    <t>介護サービス包括型</t>
    <phoneticPr fontId="5"/>
  </si>
  <si>
    <t>外部サービス支援型</t>
    <rPh sb="0" eb="2">
      <t>ガイブ</t>
    </rPh>
    <rPh sb="6" eb="9">
      <t>シエンガタ</t>
    </rPh>
    <phoneticPr fontId="5"/>
  </si>
  <si>
    <t>２　前年度平均利用者数</t>
    <phoneticPr fontId="5"/>
  </si>
  <si>
    <t>注１　調書1-1の左上にある運営指導日欄に運営指導日を記載してください。</t>
    <rPh sb="0" eb="1">
      <t>チュウ</t>
    </rPh>
    <rPh sb="3" eb="5">
      <t>チョウショ</t>
    </rPh>
    <rPh sb="9" eb="11">
      <t>ヒダリウエ</t>
    </rPh>
    <rPh sb="19" eb="20">
      <t>ラン</t>
    </rPh>
    <rPh sb="27" eb="29">
      <t>キサイ</t>
    </rPh>
    <phoneticPr fontId="5"/>
  </si>
  <si>
    <t>夜間支援従事者</t>
    <rPh sb="0" eb="7">
      <t>ヤカンシエンジュウジシャ</t>
    </rPh>
    <phoneticPr fontId="5"/>
  </si>
  <si>
    <t>※共同生活住居ごとに作成してください</t>
    <rPh sb="1" eb="3">
      <t>キョウドウ</t>
    </rPh>
    <rPh sb="3" eb="5">
      <t>セイカツ</t>
    </rPh>
    <rPh sb="5" eb="7">
      <t>ジュウキョ</t>
    </rPh>
    <rPh sb="10" eb="12">
      <t>サクセイ</t>
    </rPh>
    <phoneticPr fontId="5"/>
  </si>
  <si>
    <t>※事前調書2-1は、共同生活住居ごとに作成してください</t>
    <rPh sb="1" eb="3">
      <t>ジゼン</t>
    </rPh>
    <rPh sb="3" eb="5">
      <t>チョウショ</t>
    </rPh>
    <rPh sb="10" eb="12">
      <t>キョウドウ</t>
    </rPh>
    <rPh sb="12" eb="14">
      <t>セイカツ</t>
    </rPh>
    <rPh sb="14" eb="16">
      <t>ジュウキョ</t>
    </rPh>
    <rPh sb="19" eb="21">
      <t>サクセイ</t>
    </rPh>
    <phoneticPr fontId="5"/>
  </si>
  <si>
    <t>特定従業者換算(週40h)後の人数</t>
    <rPh sb="0" eb="2">
      <t>トクテイ</t>
    </rPh>
    <rPh sb="2" eb="5">
      <t>ジュウギョウシャ</t>
    </rPh>
    <rPh sb="5" eb="7">
      <t>カンザン</t>
    </rPh>
    <rPh sb="13" eb="14">
      <t>ゴ</t>
    </rPh>
    <rPh sb="15" eb="17">
      <t>ニンズウ</t>
    </rPh>
    <phoneticPr fontId="5"/>
  </si>
  <si>
    <t>サービス類型</t>
    <rPh sb="4" eb="6">
      <t>ルイケイ</t>
    </rPh>
    <phoneticPr fontId="5"/>
  </si>
  <si>
    <t>共同生活住居名</t>
    <rPh sb="0" eb="2">
      <t>キョウドウ</t>
    </rPh>
    <phoneticPr fontId="5"/>
  </si>
  <si>
    <t>区分１</t>
  </si>
  <si>
    <t>区分２</t>
  </si>
  <si>
    <t>区分３</t>
  </si>
  <si>
    <t>区分４</t>
  </si>
  <si>
    <t>区分５</t>
  </si>
  <si>
    <t>区分６</t>
  </si>
  <si>
    <t>合　計</t>
    <rPh sb="0" eb="1">
      <t>ア</t>
    </rPh>
    <rPh sb="2" eb="3">
      <t>ケイ</t>
    </rPh>
    <phoneticPr fontId="5"/>
  </si>
  <si>
    <t xml:space="preserve"> 　上記のうち居宅介護利用者</t>
    <rPh sb="2" eb="4">
      <t>ジョウキ</t>
    </rPh>
    <rPh sb="7" eb="9">
      <t>キョタク</t>
    </rPh>
    <rPh sb="9" eb="11">
      <t>カイゴ</t>
    </rPh>
    <rPh sb="11" eb="14">
      <t>リヨウシャ</t>
    </rPh>
    <phoneticPr fontId="5"/>
  </si>
  <si>
    <t>１　前年度平均利用者数（調書３より）</t>
    <rPh sb="2" eb="5">
      <t>ゼンネンド</t>
    </rPh>
    <rPh sb="5" eb="11">
      <t>ヘイキンリヨウシャスウ</t>
    </rPh>
    <rPh sb="12" eb="14">
      <t>チョウショ</t>
    </rPh>
    <phoneticPr fontId="5"/>
  </si>
  <si>
    <t>配置比率</t>
    <rPh sb="0" eb="2">
      <t>ハイチ</t>
    </rPh>
    <rPh sb="2" eb="4">
      <t>ヒリツ</t>
    </rPh>
    <phoneticPr fontId="5"/>
  </si>
  <si>
    <t>　：　１</t>
    <phoneticPr fontId="5"/>
  </si>
  <si>
    <t>従業者</t>
    <rPh sb="0" eb="3">
      <t>ジュウギョウシャ</t>
    </rPh>
    <phoneticPr fontId="5"/>
  </si>
  <si>
    <t>従業者の人数</t>
  </si>
  <si>
    <t>勤務延べ時間数（40ｈ/週）
（特定従業者換算）</t>
    <rPh sb="0" eb="2">
      <t>キンム</t>
    </rPh>
    <rPh sb="2" eb="3">
      <t>ノ</t>
    </rPh>
    <rPh sb="4" eb="6">
      <t>ジカン</t>
    </rPh>
    <rPh sb="6" eb="7">
      <t>スウ</t>
    </rPh>
    <rPh sb="12" eb="13">
      <t>シュウ</t>
    </rPh>
    <rPh sb="16" eb="18">
      <t>トクテイ</t>
    </rPh>
    <rPh sb="18" eb="20">
      <t>ジュウギョウ</t>
    </rPh>
    <rPh sb="20" eb="21">
      <t>シャ</t>
    </rPh>
    <rPh sb="21" eb="23">
      <t>カンサン</t>
    </rPh>
    <phoneticPr fontId="5"/>
  </si>
  <si>
    <t>人数</t>
    <rPh sb="0" eb="2">
      <t>ニンスウ</t>
    </rPh>
    <phoneticPr fontId="14"/>
  </si>
  <si>
    <t>勤務延べ時間</t>
    <rPh sb="0" eb="2">
      <t>キンム</t>
    </rPh>
    <rPh sb="2" eb="3">
      <t>ノ</t>
    </rPh>
    <rPh sb="4" eb="6">
      <t>ジカン</t>
    </rPh>
    <phoneticPr fontId="5"/>
  </si>
  <si>
    <t>２　必要な人員基準と特定従業者換算による勤務時間（40h/週）　・・・・A</t>
    <rPh sb="2" eb="4">
      <t>ヒツヨウ</t>
    </rPh>
    <rPh sb="5" eb="7">
      <t>ジンイン</t>
    </rPh>
    <rPh sb="7" eb="9">
      <t>キジュン</t>
    </rPh>
    <rPh sb="10" eb="12">
      <t>トクテイ</t>
    </rPh>
    <rPh sb="12" eb="14">
      <t>ジュウギョウ</t>
    </rPh>
    <rPh sb="14" eb="15">
      <t>シャ</t>
    </rPh>
    <rPh sb="15" eb="17">
      <t>カンサン</t>
    </rPh>
    <rPh sb="20" eb="22">
      <t>キンム</t>
    </rPh>
    <rPh sb="22" eb="24">
      <t>ジカン</t>
    </rPh>
    <rPh sb="29" eb="30">
      <t>シュウ</t>
    </rPh>
    <phoneticPr fontId="5"/>
  </si>
  <si>
    <t>３　人員配置体制加算の算定に当たり加配すべき世話人等の勤務時間・・・・B</t>
    <rPh sb="2" eb="4">
      <t>ジンイン</t>
    </rPh>
    <rPh sb="4" eb="6">
      <t>ハイチ</t>
    </rPh>
    <rPh sb="6" eb="8">
      <t>タイセイ</t>
    </rPh>
    <rPh sb="8" eb="10">
      <t>カサン</t>
    </rPh>
    <rPh sb="11" eb="13">
      <t>サンテイ</t>
    </rPh>
    <rPh sb="14" eb="15">
      <t>ア</t>
    </rPh>
    <rPh sb="17" eb="19">
      <t>カハイ</t>
    </rPh>
    <rPh sb="22" eb="25">
      <t>セワニン</t>
    </rPh>
    <rPh sb="25" eb="26">
      <t>トウ</t>
    </rPh>
    <rPh sb="27" eb="29">
      <t>キンム</t>
    </rPh>
    <rPh sb="29" eb="31">
      <t>ジカン</t>
    </rPh>
    <phoneticPr fontId="5"/>
  </si>
  <si>
    <t>世話人等</t>
    <rPh sb="0" eb="4">
      <t>セワニントウ</t>
    </rPh>
    <phoneticPr fontId="5"/>
  </si>
  <si>
    <t>勤務延べ時間数</t>
    <rPh sb="0" eb="2">
      <t>キンム</t>
    </rPh>
    <rPh sb="2" eb="3">
      <t>ノ</t>
    </rPh>
    <rPh sb="4" eb="6">
      <t>ジカン</t>
    </rPh>
    <rPh sb="6" eb="7">
      <t>スウ</t>
    </rPh>
    <phoneticPr fontId="5"/>
  </si>
  <si>
    <t>人数及び勤務延べ時間
（A＋B)</t>
    <rPh sb="0" eb="2">
      <t>ニンズウ</t>
    </rPh>
    <rPh sb="2" eb="3">
      <t>オヨ</t>
    </rPh>
    <rPh sb="4" eb="6">
      <t>キンム</t>
    </rPh>
    <rPh sb="6" eb="7">
      <t>ノ</t>
    </rPh>
    <rPh sb="8" eb="10">
      <t>ジカン</t>
    </rPh>
    <phoneticPr fontId="5"/>
  </si>
  <si>
    <t>勤務延べ時間数
（４週換算）</t>
    <rPh sb="0" eb="2">
      <t>キンム</t>
    </rPh>
    <rPh sb="2" eb="3">
      <t>ノ</t>
    </rPh>
    <rPh sb="4" eb="6">
      <t>ジカン</t>
    </rPh>
    <rPh sb="6" eb="7">
      <t>スウ</t>
    </rPh>
    <rPh sb="10" eb="11">
      <t>シュウ</t>
    </rPh>
    <rPh sb="11" eb="13">
      <t>カンサン</t>
    </rPh>
    <phoneticPr fontId="5"/>
  </si>
  <si>
    <t>介護サービス包括型</t>
  </si>
  <si>
    <t>注３　調書は共同生活住居ごとに作成してください。</t>
    <rPh sb="0" eb="1">
      <t>チュウ</t>
    </rPh>
    <rPh sb="3" eb="5">
      <t>チョウショ</t>
    </rPh>
    <rPh sb="6" eb="10">
      <t>キョウドウセイカツ</t>
    </rPh>
    <rPh sb="10" eb="12">
      <t>ジュウキョ</t>
    </rPh>
    <rPh sb="15" eb="17">
      <t>サクセイ</t>
    </rPh>
    <phoneticPr fontId="5"/>
  </si>
  <si>
    <t>○○</t>
    <phoneticPr fontId="5"/>
  </si>
  <si>
    <t>△△△</t>
    <phoneticPr fontId="5"/>
  </si>
  <si>
    <t>〇〇○</t>
    <phoneticPr fontId="5"/>
  </si>
  <si>
    <t>△△△</t>
    <phoneticPr fontId="5"/>
  </si>
  <si>
    <t xml:space="preserve"> 従業者の勤務の体制及び勤務形態一覧表　（令和６年４月）</t>
    <rPh sb="21" eb="23">
      <t>レイワ</t>
    </rPh>
    <rPh sb="24" eb="25">
      <t>ネン</t>
    </rPh>
    <rPh sb="26" eb="27">
      <t>ガツ</t>
    </rPh>
    <phoneticPr fontId="5"/>
  </si>
  <si>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5"/>
  </si>
  <si>
    <t>４　人員配置体制加算の算定に必要となる世話人等（特定従業者数）及び勤務延べ時間数の合計</t>
    <rPh sb="2" eb="4">
      <t>ジンイン</t>
    </rPh>
    <rPh sb="4" eb="6">
      <t>ハイチ</t>
    </rPh>
    <rPh sb="6" eb="8">
      <t>タイセイ</t>
    </rPh>
    <rPh sb="8" eb="10">
      <t>カサン</t>
    </rPh>
    <rPh sb="11" eb="13">
      <t>サンテイ</t>
    </rPh>
    <rPh sb="14" eb="16">
      <t>ヒツヨウ</t>
    </rPh>
    <rPh sb="19" eb="22">
      <t>セワニン</t>
    </rPh>
    <rPh sb="22" eb="23">
      <t>トウ</t>
    </rPh>
    <rPh sb="24" eb="26">
      <t>トクテイ</t>
    </rPh>
    <rPh sb="26" eb="30">
      <t>ジュウギョウシャスウ</t>
    </rPh>
    <rPh sb="31" eb="32">
      <t>オヨ</t>
    </rPh>
    <rPh sb="33" eb="35">
      <t>キンム</t>
    </rPh>
    <rPh sb="35" eb="36">
      <t>ノ</t>
    </rPh>
    <rPh sb="37" eb="40">
      <t>ジカンスウ</t>
    </rPh>
    <rPh sb="41" eb="43">
      <t>ゴウケイ</t>
    </rPh>
    <phoneticPr fontId="5"/>
  </si>
  <si>
    <t>参考_人員配置体制加算チェック</t>
    <rPh sb="0" eb="2">
      <t>サンコウ</t>
    </rPh>
    <rPh sb="3" eb="5">
      <t>ジンイン</t>
    </rPh>
    <rPh sb="5" eb="7">
      <t>ハイチ</t>
    </rPh>
    <rPh sb="7" eb="9">
      <t>タイセイ</t>
    </rPh>
    <rPh sb="9" eb="11">
      <t>カサン</t>
    </rPh>
    <phoneticPr fontId="5"/>
  </si>
  <si>
    <t>人員配置体制加算Ⅰ（12：１）　→　3.4</t>
    <rPh sb="0" eb="2">
      <t>ジンイン</t>
    </rPh>
    <rPh sb="2" eb="4">
      <t>ハイチ</t>
    </rPh>
    <rPh sb="4" eb="6">
      <t>タイセイ</t>
    </rPh>
    <rPh sb="6" eb="8">
      <t>カサン</t>
    </rPh>
    <phoneticPr fontId="5"/>
  </si>
  <si>
    <t>平均障害支援区分</t>
    <rPh sb="0" eb="2">
      <t>ヘイキン</t>
    </rPh>
    <rPh sb="2" eb="4">
      <t>ショウガイ</t>
    </rPh>
    <rPh sb="4" eb="6">
      <t>シエン</t>
    </rPh>
    <rPh sb="6" eb="8">
      <t>クブン</t>
    </rPh>
    <phoneticPr fontId="5"/>
  </si>
  <si>
    <t>平均障害程度区分</t>
    <rPh sb="0" eb="2">
      <t>ヘイキン</t>
    </rPh>
    <rPh sb="2" eb="4">
      <t>ショウガイ</t>
    </rPh>
    <rPh sb="4" eb="6">
      <t>テイド</t>
    </rPh>
    <rPh sb="6" eb="8">
      <t>クブン</t>
    </rPh>
    <phoneticPr fontId="5"/>
  </si>
  <si>
    <t>　</t>
  </si>
  <si>
    <t>事務員</t>
    <rPh sb="0" eb="3">
      <t>ジムイン</t>
    </rPh>
    <phoneticPr fontId="5"/>
  </si>
  <si>
    <t>G</t>
    <phoneticPr fontId="5"/>
  </si>
  <si>
    <t>利用者負担額等の支払を受けた場合は、領収書を交付すること。</t>
    <phoneticPr fontId="5"/>
  </si>
  <si>
    <t>公表している</t>
    <rPh sb="0" eb="2">
      <t>コウヒョウ</t>
    </rPh>
    <phoneticPr fontId="5"/>
  </si>
  <si>
    <t>公表していない</t>
    <rPh sb="0" eb="2">
      <t>コウヒョウ</t>
    </rPh>
    <phoneticPr fontId="5"/>
  </si>
  <si>
    <t>障害福祉サービス等情報公表制度の施行について（障障発0329第5号）を参考にして、WAMNET等に公表すること。</t>
    <phoneticPr fontId="5"/>
  </si>
  <si>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5"/>
  </si>
  <si>
    <t>身体拘束等の禁止・虐待防止に関して</t>
    <phoneticPr fontId="5"/>
  </si>
  <si>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5"/>
  </si>
  <si>
    <t>事業所番号</t>
    <rPh sb="0" eb="3">
      <t>ジギョウショ</t>
    </rPh>
    <rPh sb="3" eb="5">
      <t>バンゴウ</t>
    </rPh>
    <phoneticPr fontId="5"/>
  </si>
  <si>
    <t>事業所名</t>
    <phoneticPr fontId="5"/>
  </si>
  <si>
    <t>１．身体拘束等の禁止</t>
    <rPh sb="2" eb="7">
      <t>シンタイコウソクトウ</t>
    </rPh>
    <rPh sb="8" eb="10">
      <t>キンシ</t>
    </rPh>
    <phoneticPr fontId="5"/>
  </si>
  <si>
    <t>身体拘束適正化検討委員会を設置していますか。</t>
    <rPh sb="7" eb="9">
      <t>ケントウ</t>
    </rPh>
    <rPh sb="13" eb="15">
      <t>セッチ</t>
    </rPh>
    <phoneticPr fontId="5"/>
  </si>
  <si>
    <t>身体拘束適正化検討委員会の開催状況</t>
    <rPh sb="7" eb="9">
      <t>ケントウ</t>
    </rPh>
    <rPh sb="13" eb="15">
      <t>カイサイ</t>
    </rPh>
    <rPh sb="15" eb="17">
      <t>ジョウキョウ</t>
    </rPh>
    <phoneticPr fontId="5"/>
  </si>
  <si>
    <t>２．虐待の防止</t>
    <rPh sb="2" eb="4">
      <t>ギャクタイ</t>
    </rPh>
    <rPh sb="5" eb="7">
      <t>ボウシ</t>
    </rPh>
    <phoneticPr fontId="5"/>
  </si>
  <si>
    <t>虐待防止担当者について</t>
    <rPh sb="0" eb="4">
      <t>ギャクタイボウシ</t>
    </rPh>
    <rPh sb="4" eb="7">
      <t>タントウシャ</t>
    </rPh>
    <phoneticPr fontId="5"/>
  </si>
  <si>
    <t>虐待防止のための担当者を配置していますか。</t>
    <rPh sb="0" eb="4">
      <t>ギャクタイボウシ</t>
    </rPh>
    <rPh sb="8" eb="11">
      <t>タントウシャ</t>
    </rPh>
    <rPh sb="12" eb="14">
      <t>ハイチ</t>
    </rPh>
    <phoneticPr fontId="5"/>
  </si>
  <si>
    <t>配置している</t>
    <rPh sb="0" eb="2">
      <t>ハイチ</t>
    </rPh>
    <phoneticPr fontId="5"/>
  </si>
  <si>
    <t>配置していない</t>
    <rPh sb="0" eb="2">
      <t>ハイチ</t>
    </rPh>
    <phoneticPr fontId="5"/>
  </si>
  <si>
    <t>虐待防止委員会の設置状況</t>
    <rPh sb="0" eb="7">
      <t>ギャクタイボウシイインカイ</t>
    </rPh>
    <rPh sb="8" eb="10">
      <t>セッチ</t>
    </rPh>
    <rPh sb="10" eb="12">
      <t>ジョウキョウ</t>
    </rPh>
    <phoneticPr fontId="5"/>
  </si>
  <si>
    <t>虐待防止委員会を設置していますか。</t>
    <rPh sb="0" eb="2">
      <t>ギャクタイ</t>
    </rPh>
    <rPh sb="2" eb="4">
      <t>ボウシ</t>
    </rPh>
    <rPh sb="8" eb="10">
      <t>セッチ</t>
    </rPh>
    <phoneticPr fontId="5"/>
  </si>
  <si>
    <t>虐待防止委員会の開催状況</t>
    <rPh sb="0" eb="4">
      <t>ギャクタイボウシ</t>
    </rPh>
    <rPh sb="8" eb="10">
      <t>カイサイ</t>
    </rPh>
    <rPh sb="10" eb="12">
      <t>ジョウキョウ</t>
    </rPh>
    <phoneticPr fontId="5"/>
  </si>
  <si>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5"/>
  </si>
  <si>
    <t>重要事項
の掲示</t>
    <rPh sb="0" eb="4">
      <t>ジュウヨウジコウ</t>
    </rPh>
    <rPh sb="6" eb="8">
      <t>ケイジ</t>
    </rPh>
    <phoneticPr fontId="5"/>
  </si>
  <si>
    <t>業務継続計画の策定等</t>
    <rPh sb="0" eb="2">
      <t>ギョウム</t>
    </rPh>
    <rPh sb="2" eb="4">
      <t>ケイゾク</t>
    </rPh>
    <rPh sb="4" eb="6">
      <t>ケイカク</t>
    </rPh>
    <rPh sb="7" eb="9">
      <t>サクテイ</t>
    </rPh>
    <rPh sb="9" eb="10">
      <t>トウ</t>
    </rPh>
    <phoneticPr fontId="16"/>
  </si>
  <si>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7"/>
  </si>
  <si>
    <t>策定していない</t>
    <rPh sb="0" eb="2">
      <t>サクテイ</t>
    </rPh>
    <phoneticPr fontId="5"/>
  </si>
  <si>
    <t>策定している</t>
    <rPh sb="0" eb="2">
      <t>サクテイ</t>
    </rPh>
    <phoneticPr fontId="5"/>
  </si>
  <si>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5"/>
  </si>
  <si>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5"/>
  </si>
  <si>
    <t>実施・記録している</t>
    <rPh sb="0" eb="2">
      <t>ジッシ</t>
    </rPh>
    <rPh sb="3" eb="5">
      <t>キロク</t>
    </rPh>
    <phoneticPr fontId="5"/>
  </si>
  <si>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5"/>
  </si>
  <si>
    <t>衛生管理等</t>
    <rPh sb="0" eb="5">
      <t>エイセイカンリトウ</t>
    </rPh>
    <phoneticPr fontId="16"/>
  </si>
  <si>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7"/>
  </si>
  <si>
    <t>整備していない</t>
    <rPh sb="0" eb="2">
      <t>セイビ</t>
    </rPh>
    <phoneticPr fontId="5"/>
  </si>
  <si>
    <t>整備している</t>
    <rPh sb="0" eb="2">
      <t>セイビ</t>
    </rPh>
    <phoneticPr fontId="5"/>
  </si>
  <si>
    <t>感染症の予防及びまん延防止のための指針を整備すること。</t>
    <phoneticPr fontId="5"/>
  </si>
  <si>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5"/>
  </si>
  <si>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　　　年　　　月　　　日　〕
直近の訓練実施日　〔　　　年　　　月　　　日　〕</t>
    </r>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rPh sb="48" eb="50">
      <t>ケンシュウ</t>
    </rPh>
    <rPh sb="50" eb="52">
      <t>ジッシ</t>
    </rPh>
    <rPh sb="70" eb="72">
      <t>チョッキン</t>
    </rPh>
    <rPh sb="73" eb="75">
      <t>クンレン</t>
    </rPh>
    <rPh sb="75" eb="78">
      <t>ジッシビ</t>
    </rPh>
    <phoneticPr fontId="5"/>
  </si>
  <si>
    <t>開催・記録している</t>
    <rPh sb="0" eb="2">
      <t>カイサイ</t>
    </rPh>
    <rPh sb="3" eb="5">
      <t>キロク</t>
    </rPh>
    <phoneticPr fontId="5"/>
  </si>
  <si>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5"/>
  </si>
  <si>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5"/>
  </si>
  <si>
    <t>情報公表</t>
    <rPh sb="0" eb="4">
      <t>ジョウホウコウヒョウ</t>
    </rPh>
    <phoneticPr fontId="16"/>
  </si>
  <si>
    <t>障害福祉サービス等情報公表制度の公表事項について、本市に報告を行い、WAMNET等へ公表しているか。</t>
    <rPh sb="25" eb="27">
      <t>ホンシ</t>
    </rPh>
    <rPh sb="28" eb="30">
      <t>ホウコク</t>
    </rPh>
    <rPh sb="31" eb="32">
      <t>オコナ</t>
    </rPh>
    <phoneticPr fontId="5"/>
  </si>
  <si>
    <t>情報公表</t>
    <rPh sb="0" eb="2">
      <t>ジョウホウ</t>
    </rPh>
    <rPh sb="2" eb="4">
      <t>コウヒョウ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</si>
</sst>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0_);[Red]\(0.0\)"/>
    <numFmt numFmtId="178" formatCode="0.0"/>
    <numFmt numFmtId="179" formatCode="[$-411]ge\.m\.d;@"/>
    <numFmt numFmtId="180" formatCode="#,##0.0;[Red]\-#,##0.0"/>
    <numFmt numFmtId="181" formatCode="aaa"/>
    <numFmt numFmtId="182" formatCode="[h]:mm"/>
    <numFmt numFmtId="183" formatCode="h:mm;@"/>
    <numFmt numFmtId="184" formatCode="0.0&quot;ｈ&quot;"/>
    <numFmt numFmtId="185" formatCode="\([$-411]ggge&quot;年&quot;m&quot;月&quot;\);@"/>
    <numFmt numFmtId="186" formatCode="General&quot;人&quot;"/>
    <numFmt numFmtId="187" formatCode="#,##0.0_);[Red]\(#,##0.0\)"/>
    <numFmt numFmtId="188" formatCode="#,##0.0_)&quot;人&quot;;[Red]\(#,##0.0\)&quot;人&quot;"/>
    <numFmt numFmtId="189" formatCode="#,##0.0_ "/>
  </numFmts>
  <fonts count="56">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12"/>
      <color theme="0"/>
      <name val="ＭＳ ゴシック"/>
      <family val="3"/>
      <charset val="128"/>
    </font>
    <font>
      <b/>
      <sz val="12"/>
      <color rgb="FFFF0000"/>
      <name val="ＭＳ ゴシック"/>
      <family val="3"/>
      <charset val="128"/>
    </font>
    <font>
      <sz val="12"/>
      <name val="ＭＳ Ｐゴシック"/>
      <family val="3"/>
      <charset val="128"/>
    </font>
    <font>
      <sz val="10"/>
      <color rgb="FFFF0000"/>
      <name val="ＭＳ ゴシック"/>
      <family val="3"/>
      <charset val="128"/>
    </font>
    <font>
      <sz val="10"/>
      <name val="ＭＳ Ｐゴシック"/>
      <family val="3"/>
      <charset val="128"/>
    </font>
    <font>
      <sz val="12"/>
      <color indexed="81"/>
      <name val="ＭＳ ゴシック"/>
      <family val="3"/>
      <charset val="128"/>
    </font>
    <font>
      <sz val="14"/>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b/>
      <sz val="14"/>
      <color rgb="FFFF0000"/>
      <name val="ＭＳ ゴシック"/>
      <family val="3"/>
      <charset val="128"/>
    </font>
    <font>
      <sz val="10"/>
      <color theme="1"/>
      <name val="ＭＳ Ｐゴシック"/>
      <family val="3"/>
      <charset val="128"/>
    </font>
    <font>
      <sz val="11"/>
      <color theme="1"/>
      <name val="ＭＳ Ｐゴシック"/>
      <family val="3"/>
      <charset val="128"/>
      <scheme val="minor"/>
    </font>
    <font>
      <sz val="9"/>
      <name val="ＭＳ Ｐゴシック"/>
      <family val="3"/>
      <charset val="128"/>
    </font>
    <font>
      <sz val="10"/>
      <color rgb="FFFF0000"/>
      <name val="ＭＳ Ｐゴシック"/>
      <family val="3"/>
      <charset val="128"/>
    </font>
    <font>
      <sz val="8.5"/>
      <name val="ＭＳ Ｐゴシック"/>
      <family val="3"/>
      <charset val="128"/>
    </font>
    <font>
      <sz val="9"/>
      <color theme="1"/>
      <name val="ＭＳ Ｐゴシック"/>
      <family val="3"/>
      <charset val="128"/>
    </font>
    <font>
      <sz val="8.5"/>
      <color theme="1"/>
      <name val="ＭＳ Ｐゴシック"/>
      <family val="3"/>
      <charset val="128"/>
    </font>
    <font>
      <sz val="9"/>
      <name val="Meiryo UI"/>
      <family val="3"/>
      <charset val="128"/>
    </font>
    <font>
      <b/>
      <sz val="9"/>
      <color indexed="81"/>
      <name val="MS P ゴシック"/>
      <family val="3"/>
      <charset val="128"/>
    </font>
    <font>
      <sz val="6"/>
      <name val="游ゴシック"/>
      <family val="3"/>
      <charset val="128"/>
    </font>
    <font>
      <sz val="16"/>
      <name val="ＭＳ Ｐゴシック"/>
      <family val="3"/>
      <charset val="128"/>
    </font>
    <font>
      <sz val="9"/>
      <color indexed="81"/>
      <name val="MS P ゴシック"/>
      <family val="3"/>
      <charset val="128"/>
    </font>
    <font>
      <b/>
      <sz val="11"/>
      <color rgb="FFFF0000"/>
      <name val="ＭＳ ゴシック"/>
      <family val="3"/>
      <charset val="128"/>
    </font>
    <font>
      <b/>
      <sz val="12"/>
      <name val="ＭＳ Ｐゴシック"/>
      <family val="3"/>
      <charset val="128"/>
    </font>
    <font>
      <sz val="9"/>
      <color rgb="FFFF0000"/>
      <name val="ＭＳ Ｐゴシック"/>
      <family val="3"/>
      <charset val="128"/>
    </font>
    <font>
      <b/>
      <sz val="9"/>
      <color rgb="FFFF0000"/>
      <name val="ＭＳ Ｐゴシック"/>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00B0F0"/>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0"/>
        <bgColor indexed="64"/>
      </patternFill>
    </fill>
  </fills>
  <borders count="19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medium">
        <color indexed="8"/>
      </right>
      <top style="thin">
        <color indexed="64"/>
      </top>
      <bottom style="thin">
        <color indexed="8"/>
      </bottom>
      <diagonal/>
    </border>
    <border>
      <left style="medium">
        <color indexed="8"/>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right style="thin">
        <color indexed="8"/>
      </right>
      <top/>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right style="thin">
        <color indexed="8"/>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8"/>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right style="hair">
        <color indexed="8"/>
      </right>
      <top/>
      <bottom/>
      <diagonal/>
    </border>
    <border>
      <left style="hair">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8"/>
      </left>
      <right/>
      <top style="thin">
        <color indexed="64"/>
      </top>
      <bottom style="thin">
        <color indexed="8"/>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medium">
        <color indexed="64"/>
      </left>
      <right/>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top/>
      <bottom style="thin">
        <color indexed="8"/>
      </bottom>
      <diagonal/>
    </border>
    <border diagonalDown="1">
      <left style="thin">
        <color indexed="8"/>
      </left>
      <right style="thin">
        <color indexed="64"/>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8"/>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4">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41" fillId="0" borderId="0">
      <alignment vertical="center"/>
    </xf>
    <xf numFmtId="0" fontId="2" fillId="0" borderId="0"/>
    <xf numFmtId="38" fontId="2" fillId="0" borderId="0" applyFont="0" applyFill="0" applyBorder="0" applyAlignment="0" applyProtection="0">
      <alignment vertical="center"/>
    </xf>
    <xf numFmtId="0" fontId="11" fillId="0" borderId="0">
      <alignment vertical="center"/>
    </xf>
    <xf numFmtId="0" fontId="2" fillId="0" borderId="0"/>
    <xf numFmtId="0" fontId="2" fillId="0" borderId="0"/>
  </cellStyleXfs>
  <cellXfs count="963">
    <xf numFmtId="0" fontId="0" fillId="0" borderId="0" xfId="0">
      <alignment vertical="center"/>
    </xf>
    <xf numFmtId="0" fontId="3" fillId="0" borderId="0" xfId="1" applyFont="1">
      <alignment vertical="center"/>
    </xf>
    <xf numFmtId="0" fontId="3" fillId="0" borderId="0" xfId="1" applyFont="1" applyAlignment="1">
      <alignment vertical="center" shrinkToFit="1"/>
    </xf>
    <xf numFmtId="0" fontId="3" fillId="0" borderId="5" xfId="1" applyFont="1" applyBorder="1">
      <alignment vertical="center"/>
    </xf>
    <xf numFmtId="0" fontId="9" fillId="0" borderId="0" xfId="1" applyFont="1" applyAlignment="1">
      <alignment vertical="center" wrapText="1"/>
    </xf>
    <xf numFmtId="0" fontId="10" fillId="0" borderId="0" xfId="1" applyFont="1">
      <alignment vertical="center"/>
    </xf>
    <xf numFmtId="0" fontId="3" fillId="0" borderId="43" xfId="1" applyFont="1" applyBorder="1" applyAlignment="1">
      <alignment vertical="center" shrinkToFit="1"/>
    </xf>
    <xf numFmtId="0" fontId="2" fillId="0" borderId="0" xfId="3">
      <alignment vertical="center"/>
    </xf>
    <xf numFmtId="0" fontId="6" fillId="0" borderId="0" xfId="3" applyFont="1" applyAlignment="1">
      <alignment horizontal="left" vertical="center"/>
    </xf>
    <xf numFmtId="0" fontId="6" fillId="0" borderId="0" xfId="3" applyFont="1">
      <alignment vertical="center"/>
    </xf>
    <xf numFmtId="0" fontId="3" fillId="0" borderId="0" xfId="1" applyFont="1" applyBorder="1">
      <alignment vertical="center"/>
    </xf>
    <xf numFmtId="0" fontId="18" fillId="0" borderId="0" xfId="3" applyFont="1">
      <alignment vertical="center"/>
    </xf>
    <xf numFmtId="0" fontId="19" fillId="0" borderId="0" xfId="3" applyFont="1">
      <alignment vertical="center"/>
    </xf>
    <xf numFmtId="0" fontId="18" fillId="0" borderId="0" xfId="3" applyFont="1" applyAlignment="1">
      <alignment horizontal="center" vertical="center"/>
    </xf>
    <xf numFmtId="0" fontId="19" fillId="0" borderId="15" xfId="3" applyFont="1" applyBorder="1" applyAlignment="1">
      <alignment horizontal="center" vertical="center"/>
    </xf>
    <xf numFmtId="0" fontId="18" fillId="0" borderId="15" xfId="3" applyFont="1" applyBorder="1" applyAlignment="1">
      <alignment horizontal="center" vertical="center"/>
    </xf>
    <xf numFmtId="0" fontId="18" fillId="0" borderId="14" xfId="3" applyFont="1" applyBorder="1" applyAlignment="1">
      <alignment horizontal="center" vertical="center"/>
    </xf>
    <xf numFmtId="0" fontId="18" fillId="0" borderId="16" xfId="3" applyFont="1" applyBorder="1" applyAlignment="1">
      <alignment horizontal="center" vertical="center"/>
    </xf>
    <xf numFmtId="0" fontId="19" fillId="0" borderId="57" xfId="3" applyFont="1" applyBorder="1">
      <alignment vertical="center"/>
    </xf>
    <xf numFmtId="0" fontId="19" fillId="0" borderId="38" xfId="3" applyFont="1" applyBorder="1">
      <alignment vertical="center"/>
    </xf>
    <xf numFmtId="0" fontId="19" fillId="0" borderId="38" xfId="3" applyFont="1" applyBorder="1" applyAlignment="1">
      <alignment horizontal="center" vertical="center" wrapText="1" justifyLastLine="1"/>
    </xf>
    <xf numFmtId="0" fontId="19" fillId="3" borderId="18" xfId="3" applyFont="1" applyFill="1" applyBorder="1" applyAlignment="1">
      <alignment horizontal="right" vertical="center" indent="1"/>
    </xf>
    <xf numFmtId="0" fontId="19" fillId="0" borderId="18" xfId="3" applyFont="1" applyBorder="1" applyAlignment="1">
      <alignment horizontal="right" vertical="center" indent="1"/>
    </xf>
    <xf numFmtId="0" fontId="19" fillId="0" borderId="0" xfId="3" applyFont="1" applyAlignment="1">
      <alignment horizontal="right" vertical="center"/>
    </xf>
    <xf numFmtId="0" fontId="19" fillId="0" borderId="28" xfId="3" applyFont="1" applyBorder="1">
      <alignment vertical="center"/>
    </xf>
    <xf numFmtId="0" fontId="21" fillId="0" borderId="27" xfId="3" applyFont="1" applyBorder="1" applyAlignment="1">
      <alignment horizontal="centerContinuous" vertical="center"/>
    </xf>
    <xf numFmtId="0" fontId="19" fillId="0" borderId="27" xfId="3" applyFont="1" applyBorder="1">
      <alignment vertical="center"/>
    </xf>
    <xf numFmtId="0" fontId="19" fillId="0" borderId="29" xfId="3" applyFont="1" applyBorder="1">
      <alignment vertical="center"/>
    </xf>
    <xf numFmtId="0" fontId="19" fillId="0" borderId="41" xfId="3" applyFont="1" applyBorder="1">
      <alignment vertical="center"/>
    </xf>
    <xf numFmtId="0" fontId="19" fillId="0" borderId="37" xfId="3" applyFont="1" applyBorder="1">
      <alignment vertical="center"/>
    </xf>
    <xf numFmtId="0" fontId="19" fillId="0" borderId="40" xfId="3" applyFont="1" applyBorder="1">
      <alignment vertical="center"/>
    </xf>
    <xf numFmtId="0" fontId="22" fillId="0" borderId="0" xfId="3" applyFont="1">
      <alignment vertical="center"/>
    </xf>
    <xf numFmtId="0" fontId="19" fillId="2" borderId="18" xfId="3" applyFont="1" applyFill="1" applyBorder="1">
      <alignment vertical="center"/>
    </xf>
    <xf numFmtId="0" fontId="19" fillId="2" borderId="18" xfId="3" applyFont="1" applyFill="1" applyBorder="1" applyAlignment="1">
      <alignment horizontal="center" vertical="center"/>
    </xf>
    <xf numFmtId="0" fontId="19" fillId="2" borderId="15" xfId="3" applyFont="1" applyFill="1" applyBorder="1" applyAlignment="1">
      <alignment horizontal="center" vertical="center"/>
    </xf>
    <xf numFmtId="0" fontId="19" fillId="2" borderId="32" xfId="3" applyFont="1" applyFill="1" applyBorder="1" applyAlignment="1">
      <alignment horizontal="center" vertical="center"/>
    </xf>
    <xf numFmtId="0" fontId="19" fillId="2" borderId="30" xfId="3" applyFont="1" applyFill="1" applyBorder="1" applyAlignment="1">
      <alignment horizontal="center" vertical="center"/>
    </xf>
    <xf numFmtId="0" fontId="21" fillId="2" borderId="18" xfId="3" applyFont="1" applyFill="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right" vertical="center" indent="1"/>
    </xf>
    <xf numFmtId="0" fontId="19" fillId="0" borderId="17" xfId="3" applyFont="1" applyBorder="1" applyAlignment="1">
      <alignment horizontal="center" vertical="center"/>
    </xf>
    <xf numFmtId="0" fontId="21" fillId="2" borderId="18" xfId="3" applyFont="1" applyFill="1" applyBorder="1" applyAlignment="1">
      <alignment horizontal="center" vertical="center" wrapText="1"/>
    </xf>
    <xf numFmtId="0" fontId="19" fillId="0" borderId="15" xfId="3" applyFont="1" applyBorder="1" applyAlignment="1">
      <alignment horizontal="right" vertical="center" indent="1"/>
    </xf>
    <xf numFmtId="0" fontId="19" fillId="0" borderId="59" xfId="3" applyFont="1" applyBorder="1" applyAlignment="1">
      <alignment horizontal="right" vertical="center" indent="1"/>
    </xf>
    <xf numFmtId="0" fontId="19" fillId="0" borderId="47" xfId="3" applyFont="1" applyBorder="1" applyAlignment="1">
      <alignment horizontal="right" vertical="center" indent="1"/>
    </xf>
    <xf numFmtId="0" fontId="19" fillId="0" borderId="0" xfId="3" applyFont="1" applyAlignment="1">
      <alignment horizontal="right" vertical="center" indent="1"/>
    </xf>
    <xf numFmtId="0" fontId="19" fillId="2" borderId="32" xfId="3" applyFont="1" applyFill="1" applyBorder="1">
      <alignment vertical="center"/>
    </xf>
    <xf numFmtId="0" fontId="19" fillId="2" borderId="31" xfId="3" applyFont="1" applyFill="1" applyBorder="1" applyAlignment="1">
      <alignment horizontal="center" vertical="center"/>
    </xf>
    <xf numFmtId="0" fontId="19" fillId="2" borderId="30" xfId="3" applyFont="1" applyFill="1" applyBorder="1">
      <alignment vertical="center"/>
    </xf>
    <xf numFmtId="0" fontId="19" fillId="0" borderId="0" xfId="3" applyFont="1" applyAlignment="1">
      <alignment horizontal="center" vertical="center"/>
    </xf>
    <xf numFmtId="0" fontId="21" fillId="2" borderId="19" xfId="3" applyFont="1" applyFill="1" applyBorder="1" applyAlignment="1">
      <alignment horizontal="center" vertical="center"/>
    </xf>
    <xf numFmtId="0" fontId="19" fillId="3" borderId="18" xfId="3" applyFont="1" applyFill="1" applyBorder="1" applyAlignment="1">
      <alignment horizontal="center" vertical="center"/>
    </xf>
    <xf numFmtId="0" fontId="21" fillId="2" borderId="59" xfId="3" applyFont="1" applyFill="1" applyBorder="1" applyAlignment="1">
      <alignment horizontal="center" vertical="center" wrapText="1"/>
    </xf>
    <xf numFmtId="0" fontId="19" fillId="3" borderId="42" xfId="3" applyFont="1" applyFill="1" applyBorder="1" applyAlignment="1">
      <alignment horizontal="center" vertical="center"/>
    </xf>
    <xf numFmtId="0" fontId="21" fillId="0" borderId="0" xfId="3" applyFont="1" applyAlignment="1">
      <alignment horizontal="center" vertical="center" wrapText="1"/>
    </xf>
    <xf numFmtId="0" fontId="19" fillId="0" borderId="42" xfId="3" applyFont="1" applyBorder="1" applyAlignment="1">
      <alignment horizontal="center" vertical="center"/>
    </xf>
    <xf numFmtId="0" fontId="19" fillId="0" borderId="52" xfId="3" applyFont="1" applyBorder="1">
      <alignment vertical="center"/>
    </xf>
    <xf numFmtId="0" fontId="22" fillId="0" borderId="53" xfId="3" applyFont="1" applyBorder="1">
      <alignment vertical="center"/>
    </xf>
    <xf numFmtId="0" fontId="19" fillId="0" borderId="53" xfId="3" applyFont="1" applyBorder="1" applyAlignment="1">
      <alignment horizontal="right" vertical="center" indent="1"/>
    </xf>
    <xf numFmtId="0" fontId="19" fillId="0" borderId="54" xfId="3" applyFont="1" applyBorder="1">
      <alignment vertical="center"/>
    </xf>
    <xf numFmtId="0" fontId="19" fillId="0" borderId="0" xfId="3" applyFont="1" applyFill="1" applyBorder="1">
      <alignment vertical="center"/>
    </xf>
    <xf numFmtId="0" fontId="19" fillId="2" borderId="70" xfId="3" applyFont="1" applyFill="1" applyBorder="1">
      <alignment vertical="center"/>
    </xf>
    <xf numFmtId="0" fontId="21" fillId="0" borderId="0" xfId="3" applyFont="1" applyFill="1" applyBorder="1" applyAlignment="1">
      <alignment horizontal="center" vertical="center"/>
    </xf>
    <xf numFmtId="0" fontId="21" fillId="2" borderId="63" xfId="3" applyFont="1" applyFill="1" applyBorder="1" applyAlignment="1">
      <alignment horizontal="center" vertical="center"/>
    </xf>
    <xf numFmtId="0" fontId="19" fillId="3" borderId="16" xfId="3" applyFont="1" applyFill="1" applyBorder="1" applyAlignment="1">
      <alignment horizontal="right" vertical="center" indent="1"/>
    </xf>
    <xf numFmtId="0" fontId="21" fillId="0" borderId="0" xfId="3" applyFont="1" applyFill="1" applyBorder="1" applyAlignment="1">
      <alignment horizontal="center" vertical="center" wrapText="1"/>
    </xf>
    <xf numFmtId="0" fontId="21" fillId="2" borderId="71" xfId="3" applyFont="1" applyFill="1" applyBorder="1" applyAlignment="1">
      <alignment horizontal="center" vertical="center" wrapText="1"/>
    </xf>
    <xf numFmtId="0" fontId="19" fillId="3" borderId="23" xfId="3" applyFont="1" applyFill="1" applyBorder="1" applyAlignment="1">
      <alignment horizontal="right" vertical="center" indent="1"/>
    </xf>
    <xf numFmtId="0" fontId="19" fillId="0" borderId="22" xfId="3" applyFont="1" applyBorder="1" applyAlignment="1">
      <alignment horizontal="right" vertical="center" indent="1"/>
    </xf>
    <xf numFmtId="0" fontId="19" fillId="0" borderId="15" xfId="3" applyFont="1" applyBorder="1" applyAlignment="1">
      <alignment horizontal="left" vertical="center"/>
    </xf>
    <xf numFmtId="0" fontId="19" fillId="0" borderId="39" xfId="3" applyFont="1" applyBorder="1" applyAlignment="1">
      <alignment vertical="center"/>
    </xf>
    <xf numFmtId="0" fontId="19" fillId="0" borderId="39" xfId="3" applyFont="1" applyBorder="1" applyAlignment="1">
      <alignment horizontal="left" vertical="center"/>
    </xf>
    <xf numFmtId="0" fontId="19" fillId="0" borderId="15" xfId="3" applyFont="1" applyBorder="1" applyAlignment="1">
      <alignment vertical="center"/>
    </xf>
    <xf numFmtId="0" fontId="19" fillId="0" borderId="18" xfId="3" applyFont="1" applyBorder="1" applyAlignment="1">
      <alignment vertical="center"/>
    </xf>
    <xf numFmtId="0" fontId="19" fillId="0" borderId="0" xfId="3" applyFont="1" applyBorder="1" applyAlignment="1">
      <alignment vertical="top" wrapText="1"/>
    </xf>
    <xf numFmtId="0" fontId="19" fillId="0" borderId="57" xfId="3" applyFont="1" applyBorder="1" applyAlignment="1">
      <alignment horizontal="centerContinuous" vertical="center"/>
    </xf>
    <xf numFmtId="0" fontId="21" fillId="0" borderId="0" xfId="3" applyFont="1" applyAlignment="1">
      <alignment horizontal="centerContinuous" vertical="center" wrapText="1"/>
    </xf>
    <xf numFmtId="0" fontId="19" fillId="0" borderId="0" xfId="3" applyFont="1" applyAlignment="1">
      <alignment horizontal="centerContinuous" vertical="center"/>
    </xf>
    <xf numFmtId="0" fontId="19" fillId="0" borderId="38" xfId="3" applyFont="1" applyBorder="1" applyAlignment="1">
      <alignment horizontal="centerContinuous" vertical="center"/>
    </xf>
    <xf numFmtId="0" fontId="24" fillId="0" borderId="0" xfId="3" applyFont="1" applyAlignment="1">
      <alignment horizontal="centerContinuous" vertical="top"/>
    </xf>
    <xf numFmtId="0" fontId="25" fillId="0" borderId="0" xfId="5" applyFont="1" applyAlignment="1">
      <alignment vertical="center"/>
    </xf>
    <xf numFmtId="0" fontId="26" fillId="0" borderId="0" xfId="5" applyFont="1" applyAlignment="1">
      <alignment horizontal="left" vertical="top"/>
    </xf>
    <xf numFmtId="0" fontId="27" fillId="0" borderId="0" xfId="5" applyFont="1" applyAlignment="1">
      <alignment horizontal="left" vertical="top"/>
    </xf>
    <xf numFmtId="0" fontId="27" fillId="0" borderId="0" xfId="5" applyFont="1">
      <alignment vertical="center"/>
    </xf>
    <xf numFmtId="0" fontId="27" fillId="0" borderId="0" xfId="5" applyFont="1" applyAlignment="1"/>
    <xf numFmtId="0" fontId="27" fillId="4" borderId="18" xfId="5" applyFont="1" applyFill="1" applyBorder="1">
      <alignment vertical="center"/>
    </xf>
    <xf numFmtId="0" fontId="27" fillId="4" borderId="18" xfId="5" applyFont="1" applyFill="1" applyBorder="1" applyAlignment="1">
      <alignment horizontal="center" vertical="center"/>
    </xf>
    <xf numFmtId="0" fontId="27" fillId="6" borderId="18" xfId="5" applyFont="1" applyFill="1" applyBorder="1" applyAlignment="1">
      <alignment horizontal="left" vertical="center" wrapText="1"/>
    </xf>
    <xf numFmtId="0" fontId="27" fillId="5" borderId="18" xfId="5" applyFont="1" applyFill="1" applyBorder="1" applyAlignment="1">
      <alignment horizontal="left" vertical="center" wrapText="1"/>
    </xf>
    <xf numFmtId="0" fontId="27" fillId="0" borderId="39" xfId="5" applyFont="1" applyBorder="1" applyAlignment="1">
      <alignment vertical="center" wrapText="1"/>
    </xf>
    <xf numFmtId="0" fontId="27" fillId="7" borderId="18" xfId="5" applyFont="1" applyFill="1" applyBorder="1" applyAlignment="1">
      <alignment horizontal="left" vertical="center" wrapText="1"/>
    </xf>
    <xf numFmtId="0" fontId="27" fillId="0" borderId="18" xfId="5" applyFont="1" applyBorder="1" applyAlignment="1">
      <alignment horizontal="left" vertical="center" wrapText="1"/>
    </xf>
    <xf numFmtId="0" fontId="27" fillId="8" borderId="18" xfId="5" applyFont="1" applyFill="1" applyBorder="1" applyAlignment="1">
      <alignment horizontal="left" vertical="center" wrapText="1"/>
    </xf>
    <xf numFmtId="0" fontId="27" fillId="0" borderId="18" xfId="5" applyFont="1" applyBorder="1" applyAlignment="1">
      <alignment vertical="center" wrapText="1"/>
    </xf>
    <xf numFmtId="0" fontId="27" fillId="0" borderId="0" xfId="5" applyFont="1" applyAlignment="1">
      <alignment horizontal="left"/>
    </xf>
    <xf numFmtId="0" fontId="3" fillId="9" borderId="76" xfId="1" applyFont="1" applyFill="1" applyBorder="1" applyAlignment="1">
      <alignment horizontal="center" vertical="center" shrinkToFit="1"/>
    </xf>
    <xf numFmtId="57" fontId="3" fillId="0" borderId="1" xfId="1" applyNumberFormat="1" applyFont="1" applyBorder="1" applyAlignment="1">
      <alignment horizontal="center" vertical="center"/>
    </xf>
    <xf numFmtId="0" fontId="12" fillId="0" borderId="0" xfId="1" applyFont="1" applyAlignment="1">
      <alignment vertical="center" wrapText="1" shrinkToFit="1"/>
    </xf>
    <xf numFmtId="179" fontId="29" fillId="0" borderId="0" xfId="1" applyNumberFormat="1" applyFont="1" applyAlignment="1">
      <alignment horizontal="left" vertical="center" shrinkToFit="1"/>
    </xf>
    <xf numFmtId="0" fontId="8" fillId="0" borderId="5"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3" fillId="0" borderId="10" xfId="1" applyFont="1" applyFill="1" applyBorder="1" applyAlignment="1">
      <alignment horizontal="center" vertical="center" shrinkToFit="1"/>
    </xf>
    <xf numFmtId="0" fontId="3" fillId="9" borderId="19" xfId="1" applyFont="1" applyFill="1" applyBorder="1" applyAlignment="1">
      <alignment vertical="center" shrinkToFit="1"/>
    </xf>
    <xf numFmtId="0" fontId="3" fillId="9" borderId="18" xfId="1" applyFont="1" applyFill="1" applyBorder="1" applyAlignment="1">
      <alignment vertical="center" shrinkToFit="1"/>
    </xf>
    <xf numFmtId="0" fontId="3" fillId="9" borderId="16" xfId="1" applyFont="1" applyFill="1" applyBorder="1" applyAlignment="1">
      <alignment vertical="center" shrinkToFit="1"/>
    </xf>
    <xf numFmtId="0" fontId="3" fillId="9" borderId="17" xfId="1" applyFont="1" applyFill="1" applyBorder="1" applyAlignment="1">
      <alignment vertical="center" shrinkToFit="1"/>
    </xf>
    <xf numFmtId="181" fontId="6" fillId="9" borderId="19" xfId="2" applyNumberFormat="1" applyFont="1" applyFill="1" applyBorder="1" applyAlignment="1">
      <alignment horizontal="center" vertical="center" shrinkToFit="1"/>
    </xf>
    <xf numFmtId="0" fontId="3" fillId="0" borderId="19"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3" fillId="0" borderId="24"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13" xfId="1" applyFont="1" applyBorder="1">
      <alignment vertical="center"/>
    </xf>
    <xf numFmtId="0" fontId="3" fillId="0" borderId="20" xfId="1" applyFont="1" applyBorder="1">
      <alignment vertical="center"/>
    </xf>
    <xf numFmtId="0" fontId="3" fillId="5" borderId="3" xfId="1" applyFont="1" applyFill="1" applyBorder="1" applyAlignment="1">
      <alignment horizontal="center" vertical="center" shrinkToFit="1"/>
    </xf>
    <xf numFmtId="0" fontId="3" fillId="5" borderId="11" xfId="1" applyFont="1" applyFill="1" applyBorder="1" applyAlignment="1">
      <alignment horizontal="center" vertical="center" shrinkToFit="1"/>
    </xf>
    <xf numFmtId="0" fontId="3" fillId="5" borderId="10" xfId="1" applyFont="1" applyFill="1" applyBorder="1" applyAlignment="1">
      <alignment horizontal="center" vertical="center" shrinkToFit="1"/>
    </xf>
    <xf numFmtId="0" fontId="3" fillId="5" borderId="12" xfId="1" applyFont="1" applyFill="1" applyBorder="1" applyAlignment="1">
      <alignment horizontal="center" vertical="center" shrinkToFit="1"/>
    </xf>
    <xf numFmtId="0" fontId="3" fillId="5" borderId="78" xfId="1" applyFont="1" applyFill="1" applyBorder="1" applyAlignment="1">
      <alignment horizontal="center" vertical="center" shrinkToFit="1"/>
    </xf>
    <xf numFmtId="0" fontId="3" fillId="5" borderId="79" xfId="1" applyFont="1" applyFill="1" applyBorder="1" applyAlignment="1">
      <alignment horizontal="center" vertical="center" shrinkToFit="1"/>
    </xf>
    <xf numFmtId="0" fontId="3" fillId="0" borderId="4" xfId="1" applyFont="1" applyBorder="1">
      <alignment vertical="center"/>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9" xfId="1" applyFont="1" applyFill="1" applyBorder="1" applyAlignment="1">
      <alignment horizontal="center" vertical="center"/>
    </xf>
    <xf numFmtId="0" fontId="3" fillId="0" borderId="0" xfId="1" applyFont="1" applyFill="1" applyBorder="1" applyAlignment="1">
      <alignment horizontal="center" vertical="center" shrinkToFit="1"/>
    </xf>
    <xf numFmtId="0" fontId="3" fillId="0" borderId="0" xfId="1" applyFont="1" applyFill="1" applyBorder="1">
      <alignment vertical="center"/>
    </xf>
    <xf numFmtId="0" fontId="3" fillId="0" borderId="34" xfId="1" applyFont="1" applyFill="1" applyBorder="1">
      <alignment vertical="center"/>
    </xf>
    <xf numFmtId="0" fontId="3" fillId="0" borderId="0" xfId="1" applyFont="1" applyFill="1" applyBorder="1" applyAlignment="1">
      <alignment horizontal="center" vertical="center"/>
    </xf>
    <xf numFmtId="0" fontId="3" fillId="0" borderId="32" xfId="1" applyFont="1" applyFill="1" applyBorder="1" applyAlignment="1">
      <alignment horizontal="center" vertical="center" shrinkToFit="1"/>
    </xf>
    <xf numFmtId="0" fontId="3" fillId="0" borderId="64" xfId="1" applyFont="1" applyFill="1" applyBorder="1" applyAlignment="1">
      <alignment horizontal="center" vertical="center" shrinkToFit="1"/>
    </xf>
    <xf numFmtId="0" fontId="3" fillId="0" borderId="64"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31" xfId="1" applyFont="1" applyFill="1" applyBorder="1" applyAlignment="1">
      <alignment horizontal="center" vertical="center" shrinkToFit="1"/>
    </xf>
    <xf numFmtId="0" fontId="3" fillId="0" borderId="30" xfId="1" applyFont="1" applyFill="1" applyBorder="1" applyAlignment="1">
      <alignment horizontal="center" vertical="center" shrinkToFit="1"/>
    </xf>
    <xf numFmtId="0" fontId="3" fillId="0" borderId="46" xfId="1" applyFont="1" applyBorder="1">
      <alignment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87" xfId="1" applyFont="1" applyFill="1" applyBorder="1" applyAlignment="1">
      <alignment horizontal="center" vertical="center" shrinkToFit="1"/>
    </xf>
    <xf numFmtId="0" fontId="3" fillId="0" borderId="42" xfId="1" applyFont="1" applyFill="1" applyBorder="1" applyAlignment="1">
      <alignment horizontal="center" vertical="center" shrinkToFit="1"/>
    </xf>
    <xf numFmtId="0" fontId="3" fillId="0" borderId="88" xfId="1" applyFont="1" applyFill="1" applyBorder="1" applyAlignment="1">
      <alignment horizontal="center" vertical="center"/>
    </xf>
    <xf numFmtId="0" fontId="3" fillId="0" borderId="89" xfId="1" applyFont="1" applyFill="1" applyBorder="1" applyAlignment="1">
      <alignment horizontal="center" vertical="center"/>
    </xf>
    <xf numFmtId="0" fontId="3" fillId="0" borderId="47" xfId="1" applyFont="1" applyFill="1" applyBorder="1" applyAlignment="1">
      <alignment horizontal="center" vertical="center" shrinkToFit="1"/>
    </xf>
    <xf numFmtId="0" fontId="3" fillId="0" borderId="59" xfId="1" applyFont="1" applyFill="1" applyBorder="1" applyAlignment="1">
      <alignment horizontal="center" vertical="center" shrinkToFit="1"/>
    </xf>
    <xf numFmtId="0" fontId="6" fillId="0" borderId="0" xfId="1" applyFont="1" applyBorder="1" applyAlignment="1">
      <alignment vertical="center" textRotation="255" wrapText="1"/>
    </xf>
    <xf numFmtId="176" fontId="3" fillId="0" borderId="0" xfId="1" applyNumberFormat="1" applyFont="1" applyFill="1" applyBorder="1" applyAlignment="1">
      <alignment horizontal="center" vertical="center"/>
    </xf>
    <xf numFmtId="0" fontId="9" fillId="0" borderId="0" xfId="1" applyFont="1" applyAlignment="1">
      <alignment vertical="center" wrapText="1" shrinkToFit="1"/>
    </xf>
    <xf numFmtId="0" fontId="31" fillId="0" borderId="0" xfId="1" applyFont="1">
      <alignment vertical="center"/>
    </xf>
    <xf numFmtId="0" fontId="31" fillId="0" borderId="0" xfId="1" applyFont="1" applyAlignment="1">
      <alignment vertical="center" textRotation="255" shrinkToFit="1"/>
    </xf>
    <xf numFmtId="57" fontId="3" fillId="0" borderId="0" xfId="1" applyNumberFormat="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Border="1" applyAlignment="1">
      <alignment vertical="center" wrapText="1" shrinkToFit="1"/>
    </xf>
    <xf numFmtId="0" fontId="3" fillId="0" borderId="0" xfId="1" applyFont="1" applyFill="1" applyBorder="1" applyAlignment="1">
      <alignment vertical="center" shrinkToFit="1"/>
    </xf>
    <xf numFmtId="0" fontId="3" fillId="0" borderId="15" xfId="1" applyFont="1" applyFill="1" applyBorder="1" applyAlignment="1">
      <alignment horizontal="center" vertical="center" shrinkToFit="1"/>
    </xf>
    <xf numFmtId="0" fontId="3" fillId="0" borderId="29" xfId="1" applyFont="1" applyFill="1" applyBorder="1" applyAlignment="1">
      <alignment horizontal="center" vertical="center" shrinkToFit="1"/>
    </xf>
    <xf numFmtId="0" fontId="3" fillId="0" borderId="88" xfId="1" applyFont="1" applyFill="1" applyBorder="1" applyAlignment="1">
      <alignment horizontal="center" vertical="center" shrinkToFit="1"/>
    </xf>
    <xf numFmtId="0" fontId="3" fillId="0" borderId="2" xfId="1" applyFont="1" applyFill="1" applyBorder="1">
      <alignment vertical="center"/>
    </xf>
    <xf numFmtId="0" fontId="3" fillId="0" borderId="2" xfId="1" applyFont="1" applyFill="1" applyBorder="1" applyAlignment="1">
      <alignment horizontal="center" vertical="center"/>
    </xf>
    <xf numFmtId="0" fontId="3" fillId="0" borderId="61" xfId="1" applyFont="1" applyFill="1" applyBorder="1" applyAlignment="1">
      <alignment horizontal="center" vertical="center" shrinkToFit="1"/>
    </xf>
    <xf numFmtId="0" fontId="3" fillId="0" borderId="60" xfId="1" applyFont="1" applyFill="1" applyBorder="1" applyAlignment="1">
      <alignment horizontal="center" vertical="center"/>
    </xf>
    <xf numFmtId="0" fontId="3" fillId="0" borderId="26" xfId="1" applyFont="1" applyBorder="1">
      <alignment vertical="center"/>
    </xf>
    <xf numFmtId="0" fontId="3" fillId="0" borderId="60" xfId="1" applyFont="1" applyFill="1" applyBorder="1" applyAlignment="1">
      <alignment horizontal="center" vertical="center" shrinkToFit="1"/>
    </xf>
    <xf numFmtId="0" fontId="3" fillId="0" borderId="75" xfId="1" applyFont="1" applyFill="1" applyBorder="1" applyAlignment="1">
      <alignment horizontal="center" vertical="center" shrinkToFit="1"/>
    </xf>
    <xf numFmtId="0" fontId="3" fillId="0" borderId="75" xfId="1" applyFont="1" applyFill="1" applyBorder="1" applyAlignment="1">
      <alignment horizontal="center" vertical="center"/>
    </xf>
    <xf numFmtId="0" fontId="3" fillId="0" borderId="33" xfId="1" applyFont="1" applyBorder="1">
      <alignment vertical="center"/>
    </xf>
    <xf numFmtId="0" fontId="3" fillId="0" borderId="11" xfId="1" applyFont="1" applyFill="1" applyBorder="1" applyAlignment="1">
      <alignment horizontal="center" vertical="center" shrinkToFit="1"/>
    </xf>
    <xf numFmtId="0" fontId="3" fillId="0" borderId="1" xfId="1" applyFont="1" applyBorder="1">
      <alignment vertical="center"/>
    </xf>
    <xf numFmtId="0" fontId="10" fillId="9" borderId="19" xfId="2" applyFont="1" applyFill="1" applyBorder="1" applyAlignment="1">
      <alignment horizontal="center" vertical="center"/>
    </xf>
    <xf numFmtId="0" fontId="10" fillId="9" borderId="18" xfId="2" applyFont="1" applyFill="1" applyBorder="1" applyAlignment="1">
      <alignment horizontal="center" vertical="center"/>
    </xf>
    <xf numFmtId="0" fontId="10" fillId="9" borderId="17" xfId="2" applyFont="1" applyFill="1" applyBorder="1" applyAlignment="1">
      <alignment horizontal="center" vertical="center"/>
    </xf>
    <xf numFmtId="0" fontId="10" fillId="9" borderId="16" xfId="2" applyFont="1" applyFill="1" applyBorder="1" applyAlignment="1">
      <alignment horizontal="center" vertical="center"/>
    </xf>
    <xf numFmtId="0" fontId="3" fillId="0" borderId="16" xfId="1" applyFont="1" applyFill="1" applyBorder="1" applyAlignment="1">
      <alignment horizontal="center" vertical="center" shrinkToFit="1"/>
    </xf>
    <xf numFmtId="0" fontId="3" fillId="0" borderId="25" xfId="1" applyFont="1" applyFill="1" applyBorder="1" applyAlignment="1">
      <alignment horizontal="center" vertical="center" shrinkToFit="1"/>
    </xf>
    <xf numFmtId="0" fontId="3" fillId="5" borderId="8" xfId="1" applyFont="1" applyFill="1" applyBorder="1" applyAlignment="1">
      <alignment horizontal="center" vertical="center" shrinkToFit="1"/>
    </xf>
    <xf numFmtId="0" fontId="6" fillId="0" borderId="8" xfId="1" applyFont="1" applyFill="1" applyBorder="1" applyAlignment="1">
      <alignment horizontal="center" vertical="center"/>
    </xf>
    <xf numFmtId="0" fontId="6" fillId="0" borderId="10" xfId="1" applyFont="1" applyFill="1" applyBorder="1" applyAlignment="1">
      <alignment horizontal="center" vertical="center"/>
    </xf>
    <xf numFmtId="0" fontId="3" fillId="0" borderId="10" xfId="1" applyFont="1" applyBorder="1" applyAlignment="1">
      <alignment vertical="center" shrinkToFit="1"/>
    </xf>
    <xf numFmtId="0" fontId="3" fillId="0" borderId="65"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39" xfId="1" applyFont="1" applyFill="1" applyBorder="1" applyAlignment="1">
      <alignment horizontal="center" vertical="center" shrinkToFit="1"/>
    </xf>
    <xf numFmtId="0" fontId="3" fillId="0" borderId="90" xfId="1" applyFont="1" applyFill="1" applyBorder="1" applyAlignment="1">
      <alignment horizontal="center" vertical="center"/>
    </xf>
    <xf numFmtId="0" fontId="3" fillId="0" borderId="23" xfId="1" applyFont="1" applyFill="1" applyBorder="1" applyAlignment="1">
      <alignment horizontal="center" vertical="center" shrinkToFit="1"/>
    </xf>
    <xf numFmtId="0" fontId="3" fillId="0" borderId="34" xfId="1" applyFont="1" applyFill="1" applyBorder="1" applyAlignment="1">
      <alignment horizontal="center" vertical="center" shrinkToFit="1"/>
    </xf>
    <xf numFmtId="0" fontId="9" fillId="0" borderId="0" xfId="1" applyFont="1" applyAlignment="1">
      <alignment vertical="center"/>
    </xf>
    <xf numFmtId="0" fontId="31" fillId="0" borderId="0" xfId="1" applyFont="1" applyAlignment="1">
      <alignment vertical="center"/>
    </xf>
    <xf numFmtId="0" fontId="0" fillId="0" borderId="0" xfId="2" applyFont="1" applyFill="1" applyAlignment="1">
      <alignment vertical="center"/>
    </xf>
    <xf numFmtId="0" fontId="6" fillId="0" borderId="0" xfId="2" applyFont="1" applyFill="1" applyAlignment="1">
      <alignment vertical="center"/>
    </xf>
    <xf numFmtId="0" fontId="35" fillId="0" borderId="0" xfId="2" applyFont="1" applyFill="1" applyBorder="1" applyAlignment="1">
      <alignment vertical="center"/>
    </xf>
    <xf numFmtId="0" fontId="0" fillId="0" borderId="0" xfId="2" applyFont="1" applyFill="1" applyBorder="1" applyAlignment="1">
      <alignment vertical="center"/>
    </xf>
    <xf numFmtId="0" fontId="6" fillId="0" borderId="0" xfId="2" applyFont="1" applyFill="1" applyAlignment="1">
      <alignment horizontal="center" vertical="center"/>
    </xf>
    <xf numFmtId="0" fontId="3" fillId="0" borderId="57" xfId="1" applyFont="1" applyFill="1" applyBorder="1" applyAlignment="1">
      <alignment vertical="center"/>
    </xf>
    <xf numFmtId="0" fontId="3" fillId="0" borderId="0" xfId="1" applyFont="1" applyFill="1" applyBorder="1" applyAlignment="1">
      <alignment vertical="center"/>
    </xf>
    <xf numFmtId="176" fontId="3" fillId="0" borderId="57" xfId="1" applyNumberFormat="1" applyFont="1" applyFill="1" applyBorder="1" applyAlignment="1">
      <alignment vertical="center"/>
    </xf>
    <xf numFmtId="176" fontId="3" fillId="0" borderId="0" xfId="1" applyNumberFormat="1" applyFont="1" applyFill="1" applyBorder="1" applyAlignment="1">
      <alignment vertical="center"/>
    </xf>
    <xf numFmtId="0" fontId="6" fillId="9" borderId="91" xfId="2" applyFont="1" applyFill="1" applyBorder="1" applyAlignment="1">
      <alignment vertical="center" wrapText="1"/>
    </xf>
    <xf numFmtId="0" fontId="6" fillId="9" borderId="0" xfId="2" applyFont="1" applyFill="1" applyBorder="1" applyAlignment="1">
      <alignment vertical="center" wrapText="1"/>
    </xf>
    <xf numFmtId="0" fontId="0" fillId="9" borderId="75" xfId="2" applyFont="1" applyFill="1" applyBorder="1" applyAlignment="1">
      <alignment horizontal="center" vertical="center"/>
    </xf>
    <xf numFmtId="0" fontId="0" fillId="0" borderId="0" xfId="2" applyFont="1" applyAlignment="1">
      <alignment vertical="center"/>
    </xf>
    <xf numFmtId="0" fontId="6" fillId="9" borderId="91" xfId="2" applyFont="1" applyFill="1" applyBorder="1" applyAlignment="1">
      <alignment horizontal="center" vertical="center" wrapText="1"/>
    </xf>
    <xf numFmtId="0" fontId="6" fillId="9" borderId="0" xfId="2" applyFont="1" applyFill="1" applyBorder="1" applyAlignment="1">
      <alignment horizontal="center" vertical="center" wrapText="1"/>
    </xf>
    <xf numFmtId="0" fontId="6" fillId="9" borderId="100" xfId="2" applyFont="1" applyFill="1" applyBorder="1" applyAlignment="1">
      <alignment horizontal="center" vertical="center" wrapText="1"/>
    </xf>
    <xf numFmtId="0" fontId="6" fillId="9" borderId="101" xfId="2" applyFont="1" applyFill="1" applyBorder="1" applyAlignment="1">
      <alignment horizontal="center" vertical="center" wrapText="1"/>
    </xf>
    <xf numFmtId="0" fontId="6" fillId="9" borderId="102" xfId="2" applyFont="1" applyFill="1" applyBorder="1" applyAlignment="1">
      <alignment horizontal="center" vertical="center" wrapText="1"/>
    </xf>
    <xf numFmtId="0" fontId="6" fillId="9" borderId="103" xfId="2" applyFont="1" applyFill="1" applyBorder="1" applyAlignment="1">
      <alignment horizontal="center" vertical="center" wrapText="1"/>
    </xf>
    <xf numFmtId="0" fontId="6" fillId="9" borderId="104" xfId="2" applyFont="1" applyFill="1" applyBorder="1" applyAlignment="1">
      <alignment horizontal="center" vertical="center" wrapText="1"/>
    </xf>
    <xf numFmtId="0" fontId="0" fillId="9" borderId="105" xfId="2" applyFont="1" applyFill="1" applyBorder="1" applyAlignment="1">
      <alignment vertical="center" wrapText="1"/>
    </xf>
    <xf numFmtId="0" fontId="0" fillId="9" borderId="27" xfId="2" applyFont="1" applyFill="1" applyBorder="1" applyAlignment="1">
      <alignment vertical="center" wrapText="1"/>
    </xf>
    <xf numFmtId="181" fontId="6" fillId="9" borderId="107" xfId="2" applyNumberFormat="1" applyFont="1" applyFill="1" applyBorder="1" applyAlignment="1">
      <alignment horizontal="center" vertical="center" wrapText="1"/>
    </xf>
    <xf numFmtId="181" fontId="6" fillId="9" borderId="24" xfId="2" applyNumberFormat="1" applyFont="1" applyFill="1" applyBorder="1" applyAlignment="1">
      <alignment horizontal="center" vertical="center" wrapText="1"/>
    </xf>
    <xf numFmtId="0" fontId="0" fillId="9" borderId="24" xfId="2" applyFont="1" applyFill="1" applyBorder="1" applyAlignment="1">
      <alignment horizontal="center" vertical="center"/>
    </xf>
    <xf numFmtId="0" fontId="6" fillId="0" borderId="109" xfId="2" applyFont="1" applyBorder="1" applyAlignment="1">
      <alignment horizontal="center" vertical="center" wrapText="1"/>
    </xf>
    <xf numFmtId="0" fontId="6" fillId="0" borderId="110" xfId="2" applyFont="1" applyBorder="1" applyAlignment="1">
      <alignment horizontal="center" vertical="center" wrapText="1"/>
    </xf>
    <xf numFmtId="0" fontId="6" fillId="0" borderId="111" xfId="2" applyFont="1" applyBorder="1" applyAlignment="1">
      <alignment horizontal="center" vertical="center" wrapText="1"/>
    </xf>
    <xf numFmtId="0" fontId="6" fillId="0" borderId="112" xfId="2" applyFont="1" applyBorder="1" applyAlignment="1">
      <alignment horizontal="center" vertical="center" wrapText="1"/>
    </xf>
    <xf numFmtId="0" fontId="6" fillId="0" borderId="113" xfId="2" applyFont="1" applyBorder="1" applyAlignment="1">
      <alignment horizontal="center" vertical="center" wrapText="1"/>
    </xf>
    <xf numFmtId="0" fontId="0" fillId="0" borderId="18" xfId="2" applyFont="1" applyBorder="1" applyAlignment="1">
      <alignment horizontal="center" vertical="center"/>
    </xf>
    <xf numFmtId="0" fontId="0" fillId="0" borderId="0" xfId="2" applyFont="1" applyAlignment="1">
      <alignment horizontal="center" vertical="center"/>
    </xf>
    <xf numFmtId="0" fontId="6" fillId="0" borderId="119" xfId="2" applyFont="1" applyBorder="1" applyAlignment="1">
      <alignment horizontal="center" vertical="center" wrapText="1"/>
    </xf>
    <xf numFmtId="0" fontId="6" fillId="0" borderId="120" xfId="2" applyFont="1" applyBorder="1" applyAlignment="1">
      <alignment horizontal="center" vertical="center" wrapText="1"/>
    </xf>
    <xf numFmtId="0" fontId="6" fillId="0" borderId="121" xfId="2" applyFont="1" applyBorder="1" applyAlignment="1">
      <alignment horizontal="center" vertical="center" wrapText="1"/>
    </xf>
    <xf numFmtId="0" fontId="6" fillId="0" borderId="122" xfId="2" applyFont="1" applyBorder="1" applyAlignment="1">
      <alignment horizontal="center" vertical="center" wrapText="1"/>
    </xf>
    <xf numFmtId="0" fontId="6" fillId="0" borderId="123" xfId="2" applyFont="1" applyBorder="1" applyAlignment="1">
      <alignment horizontal="center" vertical="center" wrapText="1"/>
    </xf>
    <xf numFmtId="0" fontId="0" fillId="0" borderId="0" xfId="2" applyFont="1" applyFill="1" applyBorder="1" applyAlignment="1">
      <alignment horizontal="center" vertical="center"/>
    </xf>
    <xf numFmtId="182" fontId="6" fillId="11" borderId="119" xfId="2" applyNumberFormat="1" applyFont="1" applyFill="1" applyBorder="1" applyAlignment="1">
      <alignment horizontal="center" vertical="center" shrinkToFit="1"/>
    </xf>
    <xf numFmtId="182" fontId="6" fillId="11" borderId="120" xfId="2" applyNumberFormat="1" applyFont="1" applyFill="1" applyBorder="1" applyAlignment="1">
      <alignment horizontal="center" vertical="center" shrinkToFit="1"/>
    </xf>
    <xf numFmtId="182" fontId="6" fillId="11" borderId="121" xfId="2" applyNumberFormat="1" applyFont="1" applyFill="1" applyBorder="1" applyAlignment="1">
      <alignment horizontal="center" vertical="center" shrinkToFit="1"/>
    </xf>
    <xf numFmtId="182" fontId="6" fillId="11" borderId="122" xfId="2" applyNumberFormat="1" applyFont="1" applyFill="1" applyBorder="1" applyAlignment="1">
      <alignment horizontal="center" vertical="center" shrinkToFit="1"/>
    </xf>
    <xf numFmtId="182" fontId="6" fillId="11" borderId="123" xfId="2" applyNumberFormat="1" applyFont="1" applyFill="1" applyBorder="1" applyAlignment="1">
      <alignment horizontal="center" vertical="center" shrinkToFit="1"/>
    </xf>
    <xf numFmtId="182" fontId="6" fillId="11" borderId="134" xfId="2" applyNumberFormat="1" applyFont="1" applyFill="1" applyBorder="1" applyAlignment="1">
      <alignment horizontal="center" vertical="center" shrinkToFit="1"/>
    </xf>
    <xf numFmtId="182" fontId="6" fillId="11" borderId="135" xfId="2" applyNumberFormat="1" applyFont="1" applyFill="1" applyBorder="1" applyAlignment="1">
      <alignment horizontal="center" vertical="center" shrinkToFit="1"/>
    </xf>
    <xf numFmtId="182" fontId="6" fillId="11" borderId="136" xfId="2" applyNumberFormat="1" applyFont="1" applyFill="1" applyBorder="1" applyAlignment="1">
      <alignment horizontal="center" vertical="center" shrinkToFit="1"/>
    </xf>
    <xf numFmtId="182" fontId="6" fillId="11" borderId="137" xfId="2" applyNumberFormat="1" applyFont="1" applyFill="1" applyBorder="1" applyAlignment="1">
      <alignment horizontal="center" vertical="center" shrinkToFit="1"/>
    </xf>
    <xf numFmtId="182" fontId="6" fillId="11" borderId="138" xfId="2" applyNumberFormat="1" applyFont="1" applyFill="1" applyBorder="1" applyAlignment="1">
      <alignment horizontal="center" vertical="center" shrinkToFit="1"/>
    </xf>
    <xf numFmtId="0" fontId="6" fillId="0" borderId="0" xfId="2" applyFont="1" applyBorder="1" applyAlignment="1">
      <alignment vertical="center" wrapText="1"/>
    </xf>
    <xf numFmtId="0" fontId="6" fillId="0" borderId="0" xfId="2" applyFont="1" applyFill="1" applyBorder="1" applyAlignment="1">
      <alignment horizontal="distributed" vertical="center" wrapText="1"/>
    </xf>
    <xf numFmtId="0" fontId="6" fillId="9" borderId="18" xfId="2" applyFont="1" applyFill="1" applyBorder="1" applyAlignment="1">
      <alignment horizontal="center" vertical="center" shrinkToFit="1"/>
    </xf>
    <xf numFmtId="0" fontId="0" fillId="0" borderId="0" xfId="2" applyFont="1" applyBorder="1" applyAlignment="1">
      <alignment vertical="center"/>
    </xf>
    <xf numFmtId="0" fontId="37" fillId="0" borderId="0" xfId="2" applyFont="1" applyBorder="1" applyAlignment="1">
      <alignment vertical="center" wrapText="1"/>
    </xf>
    <xf numFmtId="0" fontId="37" fillId="0" borderId="0" xfId="2" applyFont="1" applyFill="1" applyBorder="1" applyAlignment="1">
      <alignment horizontal="distributed" vertical="center" wrapText="1"/>
    </xf>
    <xf numFmtId="0" fontId="9" fillId="9" borderId="18" xfId="2" applyFont="1" applyFill="1" applyBorder="1" applyAlignment="1">
      <alignment horizontal="center" vertical="center" shrinkToFit="1"/>
    </xf>
    <xf numFmtId="0" fontId="9" fillId="9" borderId="18" xfId="2" applyFont="1" applyFill="1" applyBorder="1" applyAlignment="1">
      <alignment horizontal="center" vertical="center" wrapText="1" shrinkToFit="1"/>
    </xf>
    <xf numFmtId="0" fontId="9" fillId="0" borderId="0" xfId="2" applyFont="1" applyAlignment="1">
      <alignment vertical="center"/>
    </xf>
    <xf numFmtId="0" fontId="6" fillId="0" borderId="0" xfId="2" applyFont="1" applyBorder="1" applyAlignment="1">
      <alignment horizontal="center" vertical="center" wrapText="1"/>
    </xf>
    <xf numFmtId="0" fontId="6" fillId="0" borderId="0" xfId="2" applyFont="1" applyFill="1" applyBorder="1" applyAlignment="1">
      <alignment horizontal="center" vertical="center" wrapText="1"/>
    </xf>
    <xf numFmtId="183" fontId="6" fillId="11" borderId="18" xfId="2" applyNumberFormat="1" applyFont="1" applyFill="1" applyBorder="1" applyAlignment="1">
      <alignment vertical="center" shrinkToFit="1"/>
    </xf>
    <xf numFmtId="0" fontId="6" fillId="0" borderId="0" xfId="2" applyFont="1" applyBorder="1" applyAlignment="1">
      <alignment vertical="center" shrinkToFit="1"/>
    </xf>
    <xf numFmtId="184" fontId="6" fillId="0" borderId="0" xfId="2" applyNumberFormat="1" applyFont="1" applyBorder="1" applyAlignment="1">
      <alignment vertical="center" shrinkToFit="1"/>
    </xf>
    <xf numFmtId="0" fontId="6" fillId="0" borderId="0" xfId="2" applyFont="1" applyBorder="1" applyAlignment="1">
      <alignment horizontal="center" vertical="center" shrinkToFit="1"/>
    </xf>
    <xf numFmtId="0" fontId="38" fillId="0" borderId="0" xfId="2" applyFont="1" applyAlignment="1">
      <alignment vertical="center"/>
    </xf>
    <xf numFmtId="0" fontId="5" fillId="0" borderId="0" xfId="2" applyFont="1" applyAlignment="1">
      <alignment horizontal="right" vertical="center"/>
    </xf>
    <xf numFmtId="181" fontId="6" fillId="9" borderId="28" xfId="2" applyNumberFormat="1" applyFont="1" applyFill="1" applyBorder="1" applyAlignment="1">
      <alignment horizontal="center" vertical="center" wrapText="1"/>
    </xf>
    <xf numFmtId="0" fontId="8" fillId="0" borderId="0" xfId="2" applyFont="1" applyFill="1" applyAlignment="1">
      <alignment vertical="center"/>
    </xf>
    <xf numFmtId="0" fontId="6" fillId="0" borderId="91" xfId="2" applyFont="1" applyBorder="1" applyAlignment="1">
      <alignment vertical="center" wrapText="1"/>
    </xf>
    <xf numFmtId="0" fontId="0" fillId="0" borderId="75" xfId="2" applyFont="1" applyBorder="1" applyAlignment="1">
      <alignment horizontal="center" vertical="center"/>
    </xf>
    <xf numFmtId="0" fontId="6" fillId="0" borderId="91" xfId="2" applyFont="1" applyBorder="1" applyAlignment="1">
      <alignment horizontal="center" vertical="center" wrapText="1"/>
    </xf>
    <xf numFmtId="0" fontId="6" fillId="0" borderId="100" xfId="2" applyFont="1" applyBorder="1" applyAlignment="1">
      <alignment horizontal="center" vertical="center" wrapText="1"/>
    </xf>
    <xf numFmtId="0" fontId="6" fillId="0" borderId="101" xfId="2" applyFont="1" applyBorder="1" applyAlignment="1">
      <alignment horizontal="center" vertical="center" wrapText="1"/>
    </xf>
    <xf numFmtId="0" fontId="6" fillId="0" borderId="102" xfId="2" applyFont="1" applyBorder="1" applyAlignment="1">
      <alignment horizontal="center" vertical="center" wrapText="1"/>
    </xf>
    <xf numFmtId="0" fontId="6" fillId="0" borderId="103" xfId="2" applyFont="1" applyBorder="1" applyAlignment="1">
      <alignment horizontal="center" vertical="center" wrapText="1"/>
    </xf>
    <xf numFmtId="0" fontId="6" fillId="0" borderId="104" xfId="2" applyFont="1" applyBorder="1" applyAlignment="1">
      <alignment horizontal="center" vertical="center" wrapText="1"/>
    </xf>
    <xf numFmtId="0" fontId="0" fillId="0" borderId="105" xfId="2" applyFont="1" applyBorder="1" applyAlignment="1">
      <alignment vertical="center" wrapText="1"/>
    </xf>
    <xf numFmtId="0" fontId="0" fillId="0" borderId="27" xfId="2" applyFont="1" applyBorder="1" applyAlignment="1">
      <alignment vertical="center" wrapText="1"/>
    </xf>
    <xf numFmtId="0" fontId="6" fillId="0" borderId="107" xfId="2" applyFont="1" applyBorder="1" applyAlignment="1">
      <alignment horizontal="center" vertical="center" wrapText="1"/>
    </xf>
    <xf numFmtId="0" fontId="6" fillId="0" borderId="146" xfId="2" applyFont="1" applyBorder="1" applyAlignment="1">
      <alignment horizontal="center" vertical="center" wrapText="1"/>
    </xf>
    <xf numFmtId="0" fontId="6" fillId="0" borderId="147" xfId="2" applyFont="1" applyBorder="1" applyAlignment="1">
      <alignment horizontal="center" vertical="center" wrapText="1"/>
    </xf>
    <xf numFmtId="0" fontId="6" fillId="0" borderId="148" xfId="2" applyFont="1" applyBorder="1" applyAlignment="1">
      <alignment horizontal="center" vertical="center" wrapText="1"/>
    </xf>
    <xf numFmtId="0" fontId="6" fillId="0" borderId="149" xfId="2" applyFont="1" applyBorder="1" applyAlignment="1">
      <alignment horizontal="center" vertical="center" wrapText="1"/>
    </xf>
    <xf numFmtId="0" fontId="0" fillId="0" borderId="24" xfId="2" applyFont="1" applyBorder="1" applyAlignment="1">
      <alignment horizontal="center" vertical="center"/>
    </xf>
    <xf numFmtId="0" fontId="6" fillId="0" borderId="152" xfId="2" applyFont="1" applyBorder="1" applyAlignment="1">
      <alignment horizontal="center" vertical="center" wrapText="1"/>
    </xf>
    <xf numFmtId="0" fontId="6" fillId="0" borderId="153" xfId="2" applyFont="1" applyBorder="1" applyAlignment="1">
      <alignment horizontal="center" vertical="center" wrapText="1"/>
    </xf>
    <xf numFmtId="0" fontId="6" fillId="0" borderId="154" xfId="2" applyFont="1" applyBorder="1" applyAlignment="1">
      <alignment horizontal="center" vertical="center" wrapText="1"/>
    </xf>
    <xf numFmtId="182" fontId="6" fillId="11" borderId="107" xfId="2" applyNumberFormat="1" applyFont="1" applyFill="1" applyBorder="1" applyAlignment="1">
      <alignment horizontal="center" vertical="center" shrinkToFit="1"/>
    </xf>
    <xf numFmtId="182" fontId="6" fillId="11" borderId="146" xfId="2" applyNumberFormat="1" applyFont="1" applyFill="1" applyBorder="1" applyAlignment="1">
      <alignment horizontal="center" vertical="center" shrinkToFit="1"/>
    </xf>
    <xf numFmtId="182" fontId="6" fillId="11" borderId="147" xfId="2" applyNumberFormat="1" applyFont="1" applyFill="1" applyBorder="1" applyAlignment="1">
      <alignment horizontal="center" vertical="center" shrinkToFit="1"/>
    </xf>
    <xf numFmtId="182" fontId="6" fillId="11" borderId="156" xfId="2" applyNumberFormat="1" applyFont="1" applyFill="1" applyBorder="1" applyAlignment="1">
      <alignment horizontal="center" vertical="center" shrinkToFit="1"/>
    </xf>
    <xf numFmtId="182" fontId="6" fillId="11" borderId="157" xfId="2" applyNumberFormat="1" applyFont="1" applyFill="1" applyBorder="1" applyAlignment="1">
      <alignment horizontal="center" vertical="center" shrinkToFit="1"/>
    </xf>
    <xf numFmtId="0" fontId="6" fillId="0" borderId="159" xfId="2" applyFont="1" applyBorder="1" applyAlignment="1">
      <alignment horizontal="center" vertical="center" wrapText="1"/>
    </xf>
    <xf numFmtId="0" fontId="6" fillId="0" borderId="160" xfId="2" applyFont="1" applyBorder="1" applyAlignment="1">
      <alignment horizontal="center" vertical="center" wrapText="1"/>
    </xf>
    <xf numFmtId="0" fontId="0" fillId="0" borderId="163" xfId="2" applyFont="1" applyBorder="1" applyAlignment="1">
      <alignment horizontal="center" vertical="center"/>
    </xf>
    <xf numFmtId="0" fontId="6" fillId="0" borderId="18"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18" xfId="2" applyFont="1" applyBorder="1" applyAlignment="1">
      <alignment horizontal="center" vertical="center" wrapText="1" shrinkToFit="1"/>
    </xf>
    <xf numFmtId="0" fontId="39" fillId="0" borderId="0" xfId="1" applyFont="1" applyAlignment="1">
      <alignment vertical="center"/>
    </xf>
    <xf numFmtId="0" fontId="39" fillId="0" borderId="5" xfId="1" applyFont="1" applyBorder="1" applyAlignment="1">
      <alignment vertical="center"/>
    </xf>
    <xf numFmtId="0" fontId="8" fillId="0" borderId="5" xfId="1" applyFont="1" applyBorder="1" applyAlignment="1">
      <alignment vertical="center"/>
    </xf>
    <xf numFmtId="181" fontId="3" fillId="9" borderId="19" xfId="1" applyNumberFormat="1" applyFont="1" applyFill="1" applyBorder="1" applyAlignment="1">
      <alignment horizontal="center" vertical="center" shrinkToFit="1"/>
    </xf>
    <xf numFmtId="181" fontId="3" fillId="9" borderId="18" xfId="1" applyNumberFormat="1" applyFont="1" applyFill="1" applyBorder="1" applyAlignment="1">
      <alignment horizontal="center" vertical="center" shrinkToFit="1"/>
    </xf>
    <xf numFmtId="181" fontId="3" fillId="9" borderId="17" xfId="1" applyNumberFormat="1" applyFont="1" applyFill="1" applyBorder="1" applyAlignment="1">
      <alignment horizontal="center" vertical="center" shrinkToFit="1"/>
    </xf>
    <xf numFmtId="181" fontId="3" fillId="9" borderId="16" xfId="1" applyNumberFormat="1" applyFont="1" applyFill="1" applyBorder="1" applyAlignment="1">
      <alignment horizontal="center" vertical="center" shrinkToFit="1"/>
    </xf>
    <xf numFmtId="0" fontId="27" fillId="12" borderId="18" xfId="5" applyFont="1" applyFill="1" applyBorder="1" applyAlignment="1">
      <alignment horizontal="left" vertical="center" wrapText="1"/>
    </xf>
    <xf numFmtId="0" fontId="39" fillId="0" borderId="0" xfId="1" applyFont="1" applyBorder="1" applyAlignment="1">
      <alignment vertical="center"/>
    </xf>
    <xf numFmtId="0" fontId="33" fillId="0" borderId="69" xfId="9" applyFont="1" applyBorder="1" applyAlignment="1">
      <alignment vertical="center"/>
    </xf>
    <xf numFmtId="0" fontId="44" fillId="0" borderId="39" xfId="9" applyFont="1" applyBorder="1" applyAlignment="1">
      <alignment vertical="center"/>
    </xf>
    <xf numFmtId="0" fontId="44" fillId="0" borderId="24" xfId="9" applyFont="1" applyBorder="1" applyAlignment="1">
      <alignment vertical="center"/>
    </xf>
    <xf numFmtId="0" fontId="44" fillId="0" borderId="163" xfId="0" applyFont="1" applyBorder="1" applyAlignment="1">
      <alignment vertical="center"/>
    </xf>
    <xf numFmtId="0" fontId="6" fillId="0" borderId="0" xfId="1" applyFont="1" applyAlignment="1">
      <alignment horizontal="left" vertical="center"/>
    </xf>
    <xf numFmtId="0" fontId="3" fillId="0" borderId="0" xfId="1" applyFont="1" applyFill="1">
      <alignment vertical="center"/>
    </xf>
    <xf numFmtId="0" fontId="0" fillId="0" borderId="163" xfId="0" applyBorder="1">
      <alignment vertical="center"/>
    </xf>
    <xf numFmtId="0" fontId="0" fillId="0" borderId="24" xfId="0" applyBorder="1">
      <alignment vertical="center"/>
    </xf>
    <xf numFmtId="0" fontId="0" fillId="0" borderId="164" xfId="0" applyBorder="1">
      <alignment vertical="center"/>
    </xf>
    <xf numFmtId="0" fontId="0" fillId="0" borderId="165" xfId="0" applyBorder="1">
      <alignment vertical="center"/>
    </xf>
    <xf numFmtId="0" fontId="0" fillId="0" borderId="16" xfId="0" applyBorder="1">
      <alignment vertical="center"/>
    </xf>
    <xf numFmtId="0" fontId="0" fillId="0" borderId="28" xfId="0" applyBorder="1">
      <alignment vertical="center"/>
    </xf>
    <xf numFmtId="0" fontId="0" fillId="0" borderId="163" xfId="0" applyBorder="1" applyAlignment="1">
      <alignment horizontal="center" vertical="center"/>
    </xf>
    <xf numFmtId="0" fontId="0" fillId="0" borderId="39" xfId="0" applyBorder="1">
      <alignment vertical="center"/>
    </xf>
    <xf numFmtId="0" fontId="0" fillId="0" borderId="41" xfId="0" applyBorder="1">
      <alignment vertical="center"/>
    </xf>
    <xf numFmtId="0" fontId="0" fillId="0" borderId="181" xfId="0" applyBorder="1">
      <alignment vertical="center"/>
    </xf>
    <xf numFmtId="38" fontId="0" fillId="0" borderId="163" xfId="10" applyFont="1" applyBorder="1">
      <alignment vertical="center"/>
    </xf>
    <xf numFmtId="38" fontId="0" fillId="0" borderId="181" xfId="10" applyFont="1" applyBorder="1">
      <alignment vertical="center"/>
    </xf>
    <xf numFmtId="38" fontId="0" fillId="0" borderId="182" xfId="10" applyFont="1" applyBorder="1">
      <alignment vertical="center"/>
    </xf>
    <xf numFmtId="176" fontId="6" fillId="0" borderId="163" xfId="1" applyNumberFormat="1" applyFont="1" applyFill="1" applyBorder="1" applyAlignment="1">
      <alignment vertical="center"/>
    </xf>
    <xf numFmtId="0" fontId="6" fillId="0" borderId="179" xfId="1" applyFont="1" applyBorder="1" applyAlignment="1">
      <alignment horizontal="center" vertical="center"/>
    </xf>
    <xf numFmtId="176" fontId="6" fillId="0" borderId="182" xfId="1" applyNumberFormat="1" applyFont="1" applyFill="1" applyBorder="1" applyAlignment="1">
      <alignment vertical="center"/>
    </xf>
    <xf numFmtId="0" fontId="6" fillId="0" borderId="183" xfId="1" applyFont="1" applyBorder="1" applyAlignment="1">
      <alignment horizontal="center" vertical="center"/>
    </xf>
    <xf numFmtId="176" fontId="6" fillId="0" borderId="181" xfId="1" applyNumberFormat="1" applyFont="1" applyFill="1" applyBorder="1" applyAlignment="1">
      <alignment vertical="center"/>
    </xf>
    <xf numFmtId="176" fontId="6" fillId="0" borderId="180" xfId="1" applyNumberFormat="1" applyFont="1" applyFill="1" applyBorder="1" applyAlignment="1">
      <alignment vertical="center"/>
    </xf>
    <xf numFmtId="0" fontId="9" fillId="0" borderId="57" xfId="11" applyFont="1" applyBorder="1" applyAlignment="1">
      <alignment vertical="center" wrapText="1"/>
    </xf>
    <xf numFmtId="0" fontId="9" fillId="0" borderId="0" xfId="11" applyFont="1" applyBorder="1" applyAlignment="1">
      <alignment vertical="center" wrapText="1"/>
    </xf>
    <xf numFmtId="176" fontId="11" fillId="0" borderId="57" xfId="8" applyNumberFormat="1" applyFont="1" applyBorder="1" applyAlignment="1">
      <alignment vertical="center"/>
    </xf>
    <xf numFmtId="176" fontId="11" fillId="0" borderId="0" xfId="8" applyNumberFormat="1" applyFont="1" applyBorder="1" applyAlignment="1">
      <alignment vertical="center"/>
    </xf>
    <xf numFmtId="0" fontId="0" fillId="0" borderId="163" xfId="0" applyBorder="1" applyAlignment="1">
      <alignment horizontal="centerContinuous" vertical="center"/>
    </xf>
    <xf numFmtId="0" fontId="0" fillId="0" borderId="27" xfId="0" applyBorder="1">
      <alignment vertical="center"/>
    </xf>
    <xf numFmtId="0" fontId="12" fillId="0" borderId="0" xfId="1" applyFont="1" applyFill="1" applyAlignment="1">
      <alignment horizontal="center" vertical="center"/>
    </xf>
    <xf numFmtId="0" fontId="12" fillId="0" borderId="0" xfId="1" applyFont="1" applyFill="1" applyAlignment="1">
      <alignment vertical="center"/>
    </xf>
    <xf numFmtId="0" fontId="0" fillId="0" borderId="40" xfId="0" applyBorder="1">
      <alignment vertical="center"/>
    </xf>
    <xf numFmtId="0" fontId="0" fillId="0" borderId="184" xfId="0" applyBorder="1">
      <alignment vertical="center"/>
    </xf>
    <xf numFmtId="0" fontId="0" fillId="0" borderId="185" xfId="0" applyBorder="1">
      <alignment vertical="center"/>
    </xf>
    <xf numFmtId="0" fontId="0" fillId="0" borderId="182" xfId="0" applyBorder="1">
      <alignment vertical="center"/>
    </xf>
    <xf numFmtId="0" fontId="0" fillId="0" borderId="0" xfId="0" applyBorder="1" applyAlignment="1">
      <alignment horizontal="centerContinuous" vertical="center"/>
    </xf>
    <xf numFmtId="0" fontId="0" fillId="0" borderId="57" xfId="0" applyBorder="1">
      <alignment vertical="center"/>
    </xf>
    <xf numFmtId="0" fontId="0" fillId="0" borderId="0" xfId="0" applyBorder="1">
      <alignment vertical="center"/>
    </xf>
    <xf numFmtId="0" fontId="33" fillId="0" borderId="164" xfId="0" applyFont="1" applyBorder="1" applyAlignment="1">
      <alignment horizontal="centerContinuous" vertical="center"/>
    </xf>
    <xf numFmtId="0" fontId="33" fillId="0" borderId="165" xfId="0" applyFont="1" applyBorder="1" applyAlignment="1">
      <alignment horizontal="centerContinuous" vertical="center"/>
    </xf>
    <xf numFmtId="0" fontId="33" fillId="0" borderId="16" xfId="0" applyFont="1" applyBorder="1" applyAlignment="1">
      <alignment horizontal="centerContinuous" vertical="center"/>
    </xf>
    <xf numFmtId="0" fontId="9" fillId="0" borderId="163" xfId="1" applyFont="1" applyFill="1" applyBorder="1" applyAlignment="1">
      <alignment horizontal="center" vertical="center" shrinkToFit="1"/>
    </xf>
    <xf numFmtId="176" fontId="10" fillId="0" borderId="163" xfId="1" applyNumberFormat="1" applyFont="1" applyFill="1" applyBorder="1" applyAlignment="1">
      <alignment horizontal="center" vertical="center" wrapText="1"/>
    </xf>
    <xf numFmtId="0" fontId="3" fillId="0" borderId="0" xfId="1" applyFont="1" applyBorder="1" applyAlignment="1">
      <alignment vertical="center" wrapText="1"/>
    </xf>
    <xf numFmtId="0" fontId="3" fillId="14" borderId="63" xfId="1" applyFont="1" applyFill="1" applyBorder="1">
      <alignment vertical="center"/>
    </xf>
    <xf numFmtId="187" fontId="3" fillId="0" borderId="34" xfId="1" applyNumberFormat="1" applyFont="1" applyFill="1" applyBorder="1" applyAlignment="1">
      <alignment horizontal="center" vertical="center"/>
    </xf>
    <xf numFmtId="187" fontId="3" fillId="0" borderId="0" xfId="1" applyNumberFormat="1" applyFont="1" applyFill="1" applyBorder="1" applyAlignment="1">
      <alignment horizontal="center" vertical="center"/>
    </xf>
    <xf numFmtId="187" fontId="3" fillId="14" borderId="56" xfId="1" applyNumberFormat="1" applyFont="1" applyFill="1" applyBorder="1">
      <alignment vertical="center"/>
    </xf>
    <xf numFmtId="0" fontId="3" fillId="14" borderId="85" xfId="1" applyFont="1" applyFill="1" applyBorder="1">
      <alignment vertical="center"/>
    </xf>
    <xf numFmtId="187" fontId="3" fillId="14" borderId="62" xfId="1" applyNumberFormat="1" applyFont="1" applyFill="1" applyBorder="1">
      <alignment vertical="center"/>
    </xf>
    <xf numFmtId="0" fontId="3" fillId="14" borderId="0" xfId="1" applyFont="1" applyFill="1" applyBorder="1">
      <alignment vertical="center"/>
    </xf>
    <xf numFmtId="0" fontId="3" fillId="14" borderId="46" xfId="1" applyFont="1" applyFill="1" applyBorder="1">
      <alignment vertical="center"/>
    </xf>
    <xf numFmtId="0" fontId="3" fillId="14" borderId="13" xfId="1" applyFont="1" applyFill="1" applyBorder="1">
      <alignment vertical="center"/>
    </xf>
    <xf numFmtId="0" fontId="3" fillId="14" borderId="20" xfId="1" applyFont="1" applyFill="1" applyBorder="1">
      <alignment vertical="center"/>
    </xf>
    <xf numFmtId="0" fontId="3" fillId="0" borderId="17" xfId="1" applyFont="1" applyBorder="1" applyAlignment="1">
      <alignment vertical="center" shrinkToFit="1"/>
    </xf>
    <xf numFmtId="0" fontId="3" fillId="0" borderId="1" xfId="1" applyFont="1" applyBorder="1" applyAlignment="1">
      <alignment vertical="center" shrinkToFit="1"/>
    </xf>
    <xf numFmtId="0" fontId="3" fillId="14" borderId="70" xfId="1" applyFont="1" applyFill="1" applyBorder="1">
      <alignment vertical="center"/>
    </xf>
    <xf numFmtId="0" fontId="3" fillId="14" borderId="71" xfId="1" applyFont="1" applyFill="1" applyBorder="1">
      <alignment vertical="center"/>
    </xf>
    <xf numFmtId="0" fontId="3" fillId="0" borderId="2" xfId="1" applyFont="1" applyFill="1" applyBorder="1" applyAlignment="1">
      <alignment vertical="center" shrinkToFit="1"/>
    </xf>
    <xf numFmtId="187" fontId="3" fillId="14" borderId="63" xfId="1" applyNumberFormat="1" applyFont="1" applyFill="1" applyBorder="1">
      <alignment vertical="center"/>
    </xf>
    <xf numFmtId="187" fontId="3" fillId="14" borderId="71" xfId="1" applyNumberFormat="1" applyFont="1" applyFill="1" applyBorder="1">
      <alignment vertical="center"/>
    </xf>
    <xf numFmtId="38" fontId="0" fillId="3" borderId="163" xfId="10" applyFont="1" applyFill="1" applyBorder="1" applyProtection="1">
      <alignment vertical="center"/>
      <protection locked="0"/>
    </xf>
    <xf numFmtId="38" fontId="0" fillId="3" borderId="39" xfId="10" applyFont="1" applyFill="1" applyBorder="1" applyProtection="1">
      <alignment vertical="center"/>
      <protection locked="0"/>
    </xf>
    <xf numFmtId="38" fontId="0" fillId="3" borderId="181" xfId="10" applyFont="1" applyFill="1" applyBorder="1" applyProtection="1">
      <alignment vertical="center"/>
      <protection locked="0"/>
    </xf>
    <xf numFmtId="0" fontId="0" fillId="3" borderId="163" xfId="0" applyFill="1" applyBorder="1" applyProtection="1">
      <alignment vertical="center"/>
      <protection locked="0"/>
    </xf>
    <xf numFmtId="0" fontId="0" fillId="0" borderId="163" xfId="0" applyBorder="1" applyAlignment="1" applyProtection="1">
      <alignment horizontal="center" vertical="center"/>
      <protection locked="0"/>
    </xf>
    <xf numFmtId="0" fontId="31" fillId="0" borderId="165" xfId="0" applyFont="1" applyBorder="1" applyAlignment="1">
      <alignment horizontal="centerContinuous" vertical="center"/>
    </xf>
    <xf numFmtId="0" fontId="31" fillId="0" borderId="16" xfId="0" applyFont="1" applyBorder="1" applyAlignment="1">
      <alignment horizontal="centerContinuous" vertical="center"/>
    </xf>
    <xf numFmtId="0" fontId="31" fillId="0" borderId="164" xfId="0" applyFont="1" applyBorder="1" applyAlignment="1">
      <alignment horizontal="centerContinuous" vertical="center" wrapText="1"/>
    </xf>
    <xf numFmtId="0" fontId="31" fillId="0" borderId="0" xfId="0" applyFont="1">
      <alignment vertical="center"/>
    </xf>
    <xf numFmtId="0" fontId="9" fillId="0" borderId="0" xfId="11" applyFont="1" applyBorder="1" applyAlignment="1">
      <alignment vertical="center"/>
    </xf>
    <xf numFmtId="187" fontId="3" fillId="0" borderId="0" xfId="1" applyNumberFormat="1" applyFont="1" applyFill="1" applyBorder="1" applyAlignment="1">
      <alignment vertical="center" wrapText="1"/>
    </xf>
    <xf numFmtId="189" fontId="3" fillId="0" borderId="163" xfId="1" applyNumberFormat="1" applyFont="1" applyFill="1" applyBorder="1" applyAlignment="1">
      <alignment vertical="center" shrinkToFit="1"/>
    </xf>
    <xf numFmtId="189" fontId="3" fillId="0" borderId="179" xfId="1" applyNumberFormat="1" applyFont="1" applyFill="1" applyBorder="1" applyAlignment="1">
      <alignment vertical="center" shrinkToFit="1"/>
    </xf>
    <xf numFmtId="0" fontId="50" fillId="3" borderId="164" xfId="0" applyNumberFormat="1" applyFont="1" applyFill="1" applyBorder="1" applyAlignment="1" applyProtection="1">
      <alignment vertical="center" wrapText="1"/>
      <protection locked="0"/>
    </xf>
    <xf numFmtId="0" fontId="3" fillId="0" borderId="3" xfId="1" applyFont="1" applyFill="1" applyBorder="1" applyAlignment="1">
      <alignment vertical="center" shrinkToFit="1"/>
    </xf>
    <xf numFmtId="0" fontId="33" fillId="0" borderId="0" xfId="0" applyFont="1">
      <alignment vertical="center"/>
    </xf>
    <xf numFmtId="0" fontId="33" fillId="0" borderId="69" xfId="9" applyFont="1" applyBorder="1" applyAlignment="1">
      <alignment horizontal="center" vertical="center"/>
    </xf>
    <xf numFmtId="0" fontId="33" fillId="0" borderId="69" xfId="9" applyFont="1" applyBorder="1" applyAlignment="1" applyProtection="1">
      <alignment horizontal="center" vertical="center"/>
      <protection locked="0"/>
    </xf>
    <xf numFmtId="0" fontId="27" fillId="4" borderId="163" xfId="5" applyFont="1" applyFill="1" applyBorder="1" applyAlignment="1">
      <alignment horizontal="center" vertical="center"/>
    </xf>
    <xf numFmtId="0" fontId="44" fillId="0" borderId="163" xfId="9" applyFont="1" applyBorder="1" applyAlignment="1">
      <alignment vertical="center"/>
    </xf>
    <xf numFmtId="0" fontId="13" fillId="0" borderId="0" xfId="12" applyFont="1" applyAlignment="1">
      <alignment vertical="center"/>
    </xf>
    <xf numFmtId="0" fontId="9" fillId="0" borderId="0" xfId="12" applyFont="1" applyAlignment="1">
      <alignment vertical="center"/>
    </xf>
    <xf numFmtId="0" fontId="33" fillId="0" borderId="0" xfId="12" applyFont="1" applyAlignment="1">
      <alignment vertical="center"/>
    </xf>
    <xf numFmtId="0" fontId="0" fillId="0" borderId="0" xfId="12" applyFont="1" applyAlignment="1">
      <alignment vertical="center"/>
    </xf>
    <xf numFmtId="0" fontId="53" fillId="0" borderId="0" xfId="12" applyFont="1" applyAlignment="1">
      <alignment vertical="center"/>
    </xf>
    <xf numFmtId="0" fontId="32" fillId="0" borderId="0" xfId="12" applyFont="1" applyBorder="1" applyAlignment="1">
      <alignment horizontal="right" vertical="center"/>
    </xf>
    <xf numFmtId="0" fontId="6" fillId="0" borderId="0" xfId="12" applyFont="1" applyAlignment="1">
      <alignment vertical="center"/>
    </xf>
    <xf numFmtId="0" fontId="6" fillId="0" borderId="0" xfId="12" quotePrefix="1" applyFont="1" applyAlignment="1">
      <alignment vertical="center"/>
    </xf>
    <xf numFmtId="0" fontId="6" fillId="0" borderId="0" xfId="12" applyFont="1" applyBorder="1" applyAlignment="1">
      <alignment vertical="center"/>
    </xf>
    <xf numFmtId="0" fontId="0" fillId="0" borderId="0" xfId="12" applyFont="1" applyBorder="1" applyAlignment="1">
      <alignment vertical="center"/>
    </xf>
    <xf numFmtId="0" fontId="6" fillId="0" borderId="0" xfId="12" applyFont="1" applyBorder="1" applyAlignment="1">
      <alignment horizontal="left" vertical="center"/>
    </xf>
    <xf numFmtId="0" fontId="6" fillId="0" borderId="0" xfId="12" applyFont="1" applyFill="1" applyBorder="1" applyAlignment="1">
      <alignment horizontal="center" vertical="center"/>
    </xf>
    <xf numFmtId="0" fontId="0" fillId="0" borderId="0" xfId="12" applyFont="1" applyFill="1" applyBorder="1" applyAlignment="1">
      <alignment vertical="center"/>
    </xf>
    <xf numFmtId="0" fontId="6" fillId="0" borderId="0" xfId="12" applyFont="1" applyFill="1" applyBorder="1" applyAlignment="1">
      <alignment vertical="center"/>
    </xf>
    <xf numFmtId="0" fontId="6" fillId="0" borderId="58" xfId="12" applyFont="1" applyFill="1" applyBorder="1" applyAlignment="1" applyProtection="1">
      <alignment vertical="center"/>
      <protection locked="0"/>
    </xf>
    <xf numFmtId="0" fontId="9" fillId="0" borderId="0" xfId="12" applyFont="1" applyBorder="1" applyAlignment="1">
      <alignment vertical="center"/>
    </xf>
    <xf numFmtId="0" fontId="6" fillId="0" borderId="0" xfId="12" applyFont="1" applyBorder="1" applyAlignment="1">
      <alignment horizontal="right" vertical="center"/>
    </xf>
    <xf numFmtId="0" fontId="6" fillId="5" borderId="62" xfId="12" applyFont="1" applyFill="1" applyBorder="1" applyAlignment="1" applyProtection="1">
      <alignment vertical="center"/>
      <protection locked="0"/>
    </xf>
    <xf numFmtId="0" fontId="6" fillId="0" borderId="0" xfId="12" applyFont="1" applyFill="1" applyBorder="1" applyAlignment="1">
      <alignment horizontal="center" vertical="center" shrinkToFit="1"/>
    </xf>
    <xf numFmtId="0" fontId="6" fillId="0" borderId="163" xfId="12" applyFont="1" applyFill="1" applyBorder="1" applyAlignment="1">
      <alignment vertical="center"/>
    </xf>
    <xf numFmtId="0" fontId="6" fillId="5" borderId="167" xfId="12" applyFont="1" applyFill="1" applyBorder="1" applyAlignment="1" applyProtection="1">
      <alignment horizontal="center" vertical="center"/>
      <protection locked="0"/>
    </xf>
    <xf numFmtId="0" fontId="6" fillId="0" borderId="166" xfId="12" applyFont="1" applyFill="1" applyBorder="1" applyAlignment="1">
      <alignment horizontal="center" vertical="center"/>
    </xf>
    <xf numFmtId="0" fontId="6" fillId="0" borderId="0" xfId="12" applyFont="1" applyBorder="1" applyAlignment="1">
      <alignment horizontal="center" vertical="center"/>
    </xf>
    <xf numFmtId="0" fontId="6" fillId="0" borderId="58" xfId="12" applyFont="1" applyBorder="1" applyAlignment="1">
      <alignment vertical="center"/>
    </xf>
    <xf numFmtId="0" fontId="6" fillId="0" borderId="0" xfId="12" applyFont="1" applyFill="1" applyBorder="1" applyAlignment="1" applyProtection="1">
      <alignment vertical="center"/>
      <protection locked="0"/>
    </xf>
    <xf numFmtId="0" fontId="6" fillId="16" borderId="0" xfId="12" applyFont="1" applyFill="1" applyBorder="1" applyAlignment="1" applyProtection="1">
      <alignment horizontal="center" vertical="center"/>
      <protection locked="0"/>
    </xf>
    <xf numFmtId="0" fontId="31" fillId="0" borderId="0" xfId="13" applyFont="1" applyAlignment="1">
      <alignment horizontal="left" vertical="center"/>
    </xf>
    <xf numFmtId="0" fontId="42" fillId="0" borderId="0" xfId="13" applyFont="1" applyAlignment="1">
      <alignment vertical="center"/>
    </xf>
    <xf numFmtId="0" fontId="44" fillId="0" borderId="0" xfId="13" applyFont="1" applyAlignment="1">
      <alignment vertical="center"/>
    </xf>
    <xf numFmtId="0" fontId="0" fillId="0" borderId="0" xfId="13" applyFont="1" applyAlignment="1">
      <alignment vertical="center"/>
    </xf>
    <xf numFmtId="0" fontId="0" fillId="0" borderId="0" xfId="13" applyFont="1" applyAlignment="1">
      <alignment horizontal="left" vertical="center"/>
    </xf>
    <xf numFmtId="0" fontId="33" fillId="0" borderId="69" xfId="13" applyFont="1" applyBorder="1" applyAlignment="1">
      <alignment horizontal="center" vertical="center"/>
    </xf>
    <xf numFmtId="0" fontId="44" fillId="0" borderId="0" xfId="13" applyFont="1" applyBorder="1" applyAlignment="1">
      <alignment vertical="center"/>
    </xf>
    <xf numFmtId="0" fontId="33" fillId="0" borderId="69" xfId="13" applyFont="1" applyBorder="1" applyAlignment="1">
      <alignment vertical="center"/>
    </xf>
    <xf numFmtId="0" fontId="46" fillId="0" borderId="172" xfId="13" applyFont="1" applyFill="1" applyBorder="1" applyAlignment="1">
      <alignment vertical="center"/>
    </xf>
    <xf numFmtId="0" fontId="44" fillId="0" borderId="163" xfId="13" applyFont="1" applyBorder="1" applyAlignment="1">
      <alignment vertical="center"/>
    </xf>
    <xf numFmtId="0" fontId="42" fillId="0" borderId="163" xfId="13" applyFont="1" applyBorder="1" applyAlignment="1" applyProtection="1">
      <alignment horizontal="center" vertical="center"/>
      <protection locked="0"/>
    </xf>
    <xf numFmtId="0" fontId="42" fillId="0" borderId="163" xfId="13" applyFont="1" applyBorder="1" applyAlignment="1">
      <alignment vertical="center" wrapText="1"/>
    </xf>
    <xf numFmtId="0" fontId="46" fillId="0" borderId="0" xfId="13" applyFont="1" applyFill="1" applyBorder="1" applyAlignment="1">
      <alignment vertical="center"/>
    </xf>
    <xf numFmtId="0" fontId="46" fillId="0" borderId="172" xfId="13" applyFont="1" applyFill="1" applyBorder="1" applyAlignment="1">
      <alignment horizontal="center" vertical="center"/>
    </xf>
    <xf numFmtId="0" fontId="42" fillId="0" borderId="163" xfId="13" applyFont="1" applyBorder="1" applyAlignment="1">
      <alignment vertical="center" shrinkToFit="1"/>
    </xf>
    <xf numFmtId="0" fontId="44" fillId="0" borderId="24" xfId="13" applyFont="1" applyBorder="1" applyAlignment="1">
      <alignment vertical="center" wrapText="1"/>
    </xf>
    <xf numFmtId="0" fontId="45" fillId="0" borderId="163" xfId="13" applyFont="1" applyFill="1" applyBorder="1" applyAlignment="1" applyProtection="1">
      <alignment vertical="center" wrapText="1"/>
      <protection locked="0"/>
    </xf>
    <xf numFmtId="0" fontId="46" fillId="0" borderId="163" xfId="13" applyFont="1" applyFill="1" applyBorder="1" applyAlignment="1">
      <alignment vertical="center" wrapText="1" shrinkToFit="1"/>
    </xf>
    <xf numFmtId="0" fontId="46" fillId="0" borderId="172" xfId="13" applyFont="1" applyBorder="1" applyAlignment="1">
      <alignment vertical="center"/>
    </xf>
    <xf numFmtId="0" fontId="46" fillId="0" borderId="0" xfId="13" applyFont="1" applyBorder="1" applyAlignment="1">
      <alignment vertical="center"/>
    </xf>
    <xf numFmtId="0" fontId="45" fillId="2" borderId="174" xfId="13" applyFont="1" applyFill="1" applyBorder="1" applyAlignment="1">
      <alignment vertical="center" wrapText="1"/>
    </xf>
    <xf numFmtId="0" fontId="46" fillId="0" borderId="172" xfId="13" applyFont="1" applyBorder="1" applyAlignment="1">
      <alignment horizontal="center" vertical="center"/>
    </xf>
    <xf numFmtId="0" fontId="45" fillId="2" borderId="170" xfId="13" applyFont="1" applyFill="1" applyBorder="1" applyAlignment="1">
      <alignment vertical="center" wrapText="1"/>
    </xf>
    <xf numFmtId="0" fontId="46" fillId="0" borderId="0" xfId="13" applyFont="1" applyBorder="1" applyAlignment="1">
      <alignment horizontal="center" vertical="center"/>
    </xf>
    <xf numFmtId="0" fontId="46" fillId="0" borderId="0" xfId="13" applyFont="1" applyFill="1" applyBorder="1" applyAlignment="1">
      <alignment horizontal="center" vertical="center" textRotation="255" shrinkToFit="1"/>
    </xf>
    <xf numFmtId="0" fontId="46" fillId="13" borderId="0" xfId="13" applyFont="1" applyFill="1" applyBorder="1" applyAlignment="1">
      <alignment horizontal="center" vertical="center"/>
    </xf>
    <xf numFmtId="0" fontId="46" fillId="0" borderId="0" xfId="13" applyFont="1" applyFill="1" applyBorder="1" applyAlignment="1">
      <alignment horizontal="left" vertical="center"/>
    </xf>
    <xf numFmtId="0" fontId="46" fillId="0" borderId="0" xfId="13" applyFont="1" applyFill="1" applyBorder="1" applyAlignment="1">
      <alignment horizontal="center" vertical="center"/>
    </xf>
    <xf numFmtId="0" fontId="44" fillId="0" borderId="163" xfId="13" applyFont="1" applyBorder="1" applyAlignment="1">
      <alignment horizontal="left" vertical="center" wrapText="1"/>
    </xf>
    <xf numFmtId="0" fontId="40" fillId="0" borderId="39" xfId="13" applyFont="1" applyFill="1" applyBorder="1" applyAlignment="1">
      <alignment horizontal="left" vertical="center" wrapText="1"/>
    </xf>
    <xf numFmtId="0" fontId="45" fillId="0" borderId="41" xfId="13" applyFont="1" applyFill="1" applyBorder="1" applyAlignment="1">
      <alignment horizontal="left" vertical="center" wrapText="1"/>
    </xf>
    <xf numFmtId="0" fontId="45" fillId="0" borderId="37" xfId="13" applyFont="1" applyFill="1" applyBorder="1" applyAlignment="1">
      <alignment horizontal="left" vertical="center" wrapText="1"/>
    </xf>
    <xf numFmtId="0" fontId="45" fillId="0" borderId="40" xfId="13" applyFont="1" applyFill="1" applyBorder="1" applyAlignment="1">
      <alignment horizontal="left" vertical="center" wrapText="1"/>
    </xf>
    <xf numFmtId="0" fontId="45" fillId="0" borderId="39" xfId="13" applyFont="1" applyFill="1" applyBorder="1" applyAlignment="1" applyProtection="1">
      <alignment horizontal="left" vertical="center" wrapText="1"/>
      <protection locked="0"/>
    </xf>
    <xf numFmtId="0" fontId="46" fillId="0" borderId="39" xfId="13" applyFont="1" applyFill="1" applyBorder="1" applyAlignment="1">
      <alignment horizontal="left" vertical="center" wrapText="1" shrinkToFit="1"/>
    </xf>
    <xf numFmtId="0" fontId="44" fillId="0" borderId="39" xfId="13" applyFont="1" applyBorder="1" applyAlignment="1">
      <alignment vertical="center"/>
    </xf>
    <xf numFmtId="0" fontId="44" fillId="0" borderId="39" xfId="13" applyFont="1" applyBorder="1" applyAlignment="1">
      <alignment horizontal="left" vertical="center" wrapText="1"/>
    </xf>
    <xf numFmtId="0" fontId="19" fillId="0" borderId="0" xfId="3" applyFont="1" applyBorder="1" applyAlignment="1">
      <alignment horizontal="left" vertical="top" wrapText="1"/>
    </xf>
    <xf numFmtId="0" fontId="23" fillId="0" borderId="15"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3" fillId="3" borderId="15" xfId="3" applyFont="1" applyFill="1" applyBorder="1" applyAlignment="1">
      <alignment horizontal="center" vertical="center"/>
    </xf>
    <xf numFmtId="0" fontId="23" fillId="3" borderId="16" xfId="3" applyFont="1" applyFill="1" applyBorder="1" applyAlignment="1">
      <alignment horizontal="center"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37" xfId="3" applyFont="1" applyBorder="1" applyAlignment="1">
      <alignment horizontal="center" vertical="center"/>
    </xf>
    <xf numFmtId="0" fontId="19" fillId="0" borderId="40" xfId="3" applyFont="1" applyBorder="1" applyAlignment="1">
      <alignment horizontal="center" vertical="center"/>
    </xf>
    <xf numFmtId="0" fontId="19" fillId="0" borderId="57" xfId="3" applyFont="1" applyBorder="1" applyAlignment="1">
      <alignment vertical="center"/>
    </xf>
    <xf numFmtId="0" fontId="19" fillId="0" borderId="28" xfId="3" applyFont="1" applyBorder="1" applyAlignment="1">
      <alignment vertical="center"/>
    </xf>
    <xf numFmtId="0" fontId="19" fillId="0" borderId="0" xfId="3" applyFont="1" applyAlignment="1">
      <alignment horizontal="center" vertical="center" wrapText="1" justifyLastLine="1"/>
    </xf>
    <xf numFmtId="0" fontId="19" fillId="0" borderId="41" xfId="3" applyFont="1" applyBorder="1" applyAlignment="1">
      <alignment vertical="center" wrapText="1"/>
    </xf>
    <xf numFmtId="0" fontId="19" fillId="2" borderId="15" xfId="3" applyFont="1" applyFill="1" applyBorder="1" applyAlignment="1">
      <alignment horizontal="center" vertical="center"/>
    </xf>
    <xf numFmtId="0" fontId="19" fillId="2" borderId="16" xfId="3" applyFont="1" applyFill="1" applyBorder="1" applyAlignment="1">
      <alignment horizontal="center" vertical="center"/>
    </xf>
    <xf numFmtId="0" fontId="19" fillId="2" borderId="45" xfId="3" applyFont="1" applyFill="1" applyBorder="1" applyAlignment="1">
      <alignment horizontal="center" vertical="center"/>
    </xf>
    <xf numFmtId="0" fontId="19" fillId="2" borderId="46" xfId="3" applyFont="1" applyFill="1" applyBorder="1" applyAlignment="1">
      <alignment horizontal="center" vertical="center"/>
    </xf>
    <xf numFmtId="0" fontId="19" fillId="2" borderId="44" xfId="3" applyFont="1" applyFill="1" applyBorder="1" applyAlignment="1">
      <alignment horizontal="center" vertical="center"/>
    </xf>
    <xf numFmtId="0" fontId="19" fillId="0" borderId="15" xfId="3" applyFont="1" applyBorder="1" applyAlignment="1">
      <alignment horizontal="center" vertical="center"/>
    </xf>
    <xf numFmtId="0" fontId="19" fillId="0" borderId="14" xfId="3" applyFont="1" applyBorder="1" applyAlignment="1">
      <alignment horizontal="center" vertical="center"/>
    </xf>
    <xf numFmtId="0" fontId="19" fillId="0" borderId="16" xfId="3" applyFont="1" applyBorder="1" applyAlignment="1">
      <alignment horizontal="center" vertical="center"/>
    </xf>
    <xf numFmtId="0" fontId="27" fillId="0" borderId="18" xfId="5" applyFont="1" applyBorder="1" applyAlignment="1">
      <alignment horizontal="left" vertical="center" wrapText="1"/>
    </xf>
    <xf numFmtId="0" fontId="27" fillId="0" borderId="163" xfId="5" applyFont="1" applyBorder="1" applyAlignment="1">
      <alignment horizontal="left" vertical="center" wrapText="1"/>
    </xf>
    <xf numFmtId="0" fontId="27" fillId="0" borderId="39" xfId="5" applyFont="1" applyBorder="1" applyAlignment="1">
      <alignment horizontal="left" vertical="center" wrapText="1"/>
    </xf>
    <xf numFmtId="0" fontId="27" fillId="0" borderId="24" xfId="5" applyFont="1" applyBorder="1" applyAlignment="1">
      <alignment horizontal="left" vertical="center" wrapText="1"/>
    </xf>
    <xf numFmtId="0" fontId="27" fillId="0" borderId="39" xfId="5" applyFont="1" applyBorder="1" applyAlignment="1">
      <alignment horizontal="center" vertical="center" wrapText="1"/>
    </xf>
    <xf numFmtId="0" fontId="27" fillId="0" borderId="75" xfId="5" applyFont="1" applyBorder="1" applyAlignment="1">
      <alignment horizontal="center" vertical="center" wrapText="1"/>
    </xf>
    <xf numFmtId="0" fontId="27" fillId="0" borderId="24" xfId="5" applyFont="1" applyBorder="1" applyAlignment="1">
      <alignment horizontal="center" vertical="center" wrapText="1"/>
    </xf>
    <xf numFmtId="0" fontId="27" fillId="0" borderId="37" xfId="5" applyFont="1" applyFill="1" applyBorder="1" applyAlignment="1">
      <alignment horizontal="left" vertical="center" wrapText="1"/>
    </xf>
    <xf numFmtId="0" fontId="27" fillId="0" borderId="37" xfId="5" applyFont="1" applyFill="1" applyBorder="1" applyAlignment="1">
      <alignment horizontal="left" vertical="center"/>
    </xf>
    <xf numFmtId="0" fontId="27" fillId="4" borderId="15" xfId="5" applyFont="1" applyFill="1" applyBorder="1" applyAlignment="1">
      <alignment horizontal="center" vertical="center"/>
    </xf>
    <xf numFmtId="0" fontId="27" fillId="4" borderId="14" xfId="5" applyFont="1" applyFill="1" applyBorder="1" applyAlignment="1">
      <alignment horizontal="center" vertical="center"/>
    </xf>
    <xf numFmtId="0" fontId="27" fillId="4" borderId="16" xfId="5" applyFont="1" applyFill="1" applyBorder="1" applyAlignment="1">
      <alignment horizontal="center" vertical="center"/>
    </xf>
    <xf numFmtId="0" fontId="6" fillId="14" borderId="70" xfId="1" applyFont="1" applyFill="1" applyBorder="1" applyAlignment="1">
      <alignment horizontal="left" vertical="center" wrapText="1"/>
    </xf>
    <xf numFmtId="0" fontId="6" fillId="14" borderId="63" xfId="1" applyFont="1" applyFill="1" applyBorder="1" applyAlignment="1">
      <alignment horizontal="left" vertical="center" wrapText="1"/>
    </xf>
    <xf numFmtId="0" fontId="3" fillId="9" borderId="3" xfId="1" applyFont="1" applyFill="1" applyBorder="1" applyAlignment="1">
      <alignment horizontal="center" vertical="center" shrinkToFit="1"/>
    </xf>
    <xf numFmtId="0" fontId="3" fillId="9" borderId="2" xfId="1" applyFont="1" applyFill="1" applyBorder="1" applyAlignment="1">
      <alignment horizontal="center" vertical="center" shrinkToFit="1"/>
    </xf>
    <xf numFmtId="0" fontId="3" fillId="9" borderId="8" xfId="1" applyFont="1" applyFill="1" applyBorder="1" applyAlignment="1">
      <alignment horizontal="center" vertical="center" shrinkToFit="1"/>
    </xf>
    <xf numFmtId="0" fontId="9" fillId="0" borderId="0" xfId="1" applyFont="1" applyAlignment="1">
      <alignment horizontal="left" vertical="center" wrapText="1"/>
    </xf>
    <xf numFmtId="185" fontId="8" fillId="0" borderId="5" xfId="1" applyNumberFormat="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wrapText="1" shrinkToFit="1"/>
    </xf>
    <xf numFmtId="187" fontId="3" fillId="5" borderId="14" xfId="1" applyNumberFormat="1" applyFont="1" applyFill="1" applyBorder="1" applyAlignment="1">
      <alignment horizontal="right" vertical="center"/>
    </xf>
    <xf numFmtId="187" fontId="3" fillId="5" borderId="16" xfId="1" applyNumberFormat="1" applyFont="1" applyFill="1" applyBorder="1" applyAlignment="1">
      <alignment horizontal="right" vertical="center"/>
    </xf>
    <xf numFmtId="187" fontId="3" fillId="5" borderId="15" xfId="1" applyNumberFormat="1" applyFont="1" applyFill="1" applyBorder="1" applyAlignment="1">
      <alignment horizontal="right" vertical="center"/>
    </xf>
    <xf numFmtId="187" fontId="3" fillId="5" borderId="164" xfId="1" applyNumberFormat="1" applyFont="1" applyFill="1" applyBorder="1" applyAlignment="1">
      <alignment vertical="center"/>
    </xf>
    <xf numFmtId="187" fontId="3" fillId="5" borderId="165" xfId="1" applyNumberFormat="1" applyFont="1" applyFill="1" applyBorder="1" applyAlignment="1">
      <alignment vertical="center"/>
    </xf>
    <xf numFmtId="187" fontId="3" fillId="5" borderId="16" xfId="1" applyNumberFormat="1" applyFont="1" applyFill="1" applyBorder="1" applyAlignment="1">
      <alignment vertical="center"/>
    </xf>
    <xf numFmtId="187" fontId="3" fillId="5" borderId="21" xfId="1" applyNumberFormat="1" applyFont="1" applyFill="1" applyBorder="1" applyAlignment="1">
      <alignment horizontal="right" vertical="center"/>
    </xf>
    <xf numFmtId="187" fontId="3" fillId="5" borderId="23" xfId="1" applyNumberFormat="1" applyFont="1" applyFill="1" applyBorder="1" applyAlignment="1">
      <alignment horizontal="right" vertical="center"/>
    </xf>
    <xf numFmtId="187" fontId="3" fillId="5" borderId="22" xfId="1" applyNumberFormat="1" applyFont="1" applyFill="1" applyBorder="1" applyAlignment="1">
      <alignment horizontal="right" vertical="center"/>
    </xf>
    <xf numFmtId="187" fontId="3" fillId="5" borderId="22" xfId="1" applyNumberFormat="1" applyFont="1" applyFill="1" applyBorder="1" applyAlignment="1">
      <alignment vertical="center"/>
    </xf>
    <xf numFmtId="187" fontId="3" fillId="5" borderId="21" xfId="1" applyNumberFormat="1" applyFont="1" applyFill="1" applyBorder="1" applyAlignment="1">
      <alignment vertical="center"/>
    </xf>
    <xf numFmtId="187" fontId="3" fillId="5" borderId="23" xfId="1" applyNumberFormat="1" applyFont="1" applyFill="1" applyBorder="1" applyAlignment="1">
      <alignment vertical="center"/>
    </xf>
    <xf numFmtId="0" fontId="6" fillId="9" borderId="55" xfId="1" applyFont="1" applyFill="1" applyBorder="1" applyAlignment="1">
      <alignment vertical="center" textRotation="255" wrapText="1"/>
    </xf>
    <xf numFmtId="0" fontId="6" fillId="9" borderId="56" xfId="1" applyFont="1" applyFill="1" applyBorder="1" applyAlignment="1">
      <alignment vertical="center" textRotation="255" wrapText="1"/>
    </xf>
    <xf numFmtId="0" fontId="6" fillId="9" borderId="85" xfId="1" applyFont="1" applyFill="1" applyBorder="1" applyAlignment="1">
      <alignment vertical="center" textRotation="255" wrapText="1"/>
    </xf>
    <xf numFmtId="187" fontId="3" fillId="5" borderId="34" xfId="1" applyNumberFormat="1" applyFont="1" applyFill="1" applyBorder="1" applyAlignment="1">
      <alignment horizontal="right" vertical="center"/>
    </xf>
    <xf numFmtId="187" fontId="3" fillId="5" borderId="35" xfId="1" applyNumberFormat="1" applyFont="1" applyFill="1" applyBorder="1" applyAlignment="1">
      <alignment horizontal="right" vertical="center"/>
    </xf>
    <xf numFmtId="187" fontId="3" fillId="5" borderId="49" xfId="1" applyNumberFormat="1" applyFont="1" applyFill="1" applyBorder="1" applyAlignment="1">
      <alignment horizontal="right" vertical="center"/>
    </xf>
    <xf numFmtId="187" fontId="3" fillId="5" borderId="45" xfId="1" applyNumberFormat="1" applyFont="1" applyFill="1" applyBorder="1" applyAlignment="1">
      <alignment horizontal="right" vertical="center"/>
    </xf>
    <xf numFmtId="187" fontId="3" fillId="5" borderId="50" xfId="1" applyNumberFormat="1" applyFont="1" applyFill="1" applyBorder="1" applyAlignment="1">
      <alignment horizontal="right" vertical="center"/>
    </xf>
    <xf numFmtId="187" fontId="3" fillId="5" borderId="49" xfId="1" applyNumberFormat="1" applyFont="1" applyFill="1" applyBorder="1" applyAlignment="1">
      <alignment vertical="center"/>
    </xf>
    <xf numFmtId="187" fontId="3" fillId="5" borderId="45" xfId="1" applyNumberFormat="1" applyFont="1" applyFill="1" applyBorder="1" applyAlignment="1">
      <alignment vertical="center"/>
    </xf>
    <xf numFmtId="187" fontId="3" fillId="5" borderId="50" xfId="1" applyNumberFormat="1" applyFont="1" applyFill="1" applyBorder="1" applyAlignment="1">
      <alignment vertical="center"/>
    </xf>
    <xf numFmtId="0" fontId="3" fillId="9" borderId="3" xfId="1" applyFont="1" applyFill="1" applyBorder="1" applyAlignment="1">
      <alignment horizontal="right" vertical="center"/>
    </xf>
    <xf numFmtId="0" fontId="3" fillId="9" borderId="2" xfId="1" applyFont="1" applyFill="1" applyBorder="1" applyAlignment="1">
      <alignment horizontal="right" vertical="center"/>
    </xf>
    <xf numFmtId="0" fontId="3" fillId="9" borderId="80" xfId="1" applyFont="1" applyFill="1" applyBorder="1" applyAlignment="1">
      <alignment horizontal="right" vertical="center"/>
    </xf>
    <xf numFmtId="0" fontId="3" fillId="10" borderId="81" xfId="1" applyFont="1" applyFill="1" applyBorder="1" applyAlignment="1">
      <alignment horizontal="center" vertical="center"/>
    </xf>
    <xf numFmtId="0" fontId="3" fillId="10" borderId="82" xfId="1" applyFont="1" applyFill="1" applyBorder="1" applyAlignment="1">
      <alignment horizontal="center" vertical="center"/>
    </xf>
    <xf numFmtId="0" fontId="3" fillId="10" borderId="83" xfId="1" applyFont="1" applyFill="1" applyBorder="1" applyAlignment="1">
      <alignment horizontal="center" vertical="center"/>
    </xf>
    <xf numFmtId="187" fontId="30" fillId="0" borderId="84" xfId="1" applyNumberFormat="1" applyFont="1" applyFill="1" applyBorder="1" applyAlignment="1">
      <alignment horizontal="left" vertical="center"/>
    </xf>
    <xf numFmtId="187" fontId="30" fillId="0" borderId="2" xfId="1" applyNumberFormat="1" applyFont="1" applyFill="1" applyBorder="1" applyAlignment="1">
      <alignment horizontal="left" vertical="center"/>
    </xf>
    <xf numFmtId="187" fontId="30" fillId="0" borderId="8" xfId="1" applyNumberFormat="1" applyFont="1" applyFill="1" applyBorder="1" applyAlignment="1">
      <alignment horizontal="left" vertical="center"/>
    </xf>
    <xf numFmtId="0" fontId="3" fillId="9" borderId="12" xfId="1" applyFont="1" applyFill="1" applyBorder="1" applyAlignment="1">
      <alignment horizontal="center" vertical="center" shrinkToFit="1"/>
    </xf>
    <xf numFmtId="0" fontId="3" fillId="9" borderId="11" xfId="1" applyFont="1" applyFill="1" applyBorder="1" applyAlignment="1">
      <alignment horizontal="center" vertical="center" shrinkToFit="1"/>
    </xf>
    <xf numFmtId="187" fontId="3" fillId="0" borderId="186" xfId="1" applyNumberFormat="1" applyFont="1" applyFill="1" applyBorder="1" applyAlignment="1">
      <alignment horizontal="center" vertical="center"/>
    </xf>
    <xf numFmtId="187" fontId="3" fillId="0" borderId="67" xfId="1" applyNumberFormat="1" applyFont="1" applyFill="1" applyBorder="1" applyAlignment="1">
      <alignment horizontal="center" vertical="center"/>
    </xf>
    <xf numFmtId="187" fontId="3" fillId="0" borderId="68" xfId="1" applyNumberFormat="1" applyFont="1" applyFill="1" applyBorder="1" applyAlignment="1">
      <alignment horizontal="center" vertical="center"/>
    </xf>
    <xf numFmtId="187" fontId="3" fillId="0" borderId="66" xfId="1" applyNumberFormat="1" applyFont="1" applyFill="1" applyBorder="1" applyAlignment="1">
      <alignment horizontal="center" vertical="center"/>
    </xf>
    <xf numFmtId="187" fontId="3" fillId="5" borderId="14" xfId="1" applyNumberFormat="1" applyFont="1" applyFill="1" applyBorder="1" applyAlignment="1">
      <alignment vertical="center"/>
    </xf>
    <xf numFmtId="187" fontId="3" fillId="5" borderId="15" xfId="1" applyNumberFormat="1" applyFont="1" applyFill="1" applyBorder="1" applyAlignment="1">
      <alignment vertical="center"/>
    </xf>
    <xf numFmtId="0" fontId="3" fillId="9" borderId="3" xfId="1" applyFont="1" applyFill="1" applyBorder="1" applyAlignment="1">
      <alignment horizontal="center" vertical="center"/>
    </xf>
    <xf numFmtId="0" fontId="3" fillId="9" borderId="2" xfId="1" applyFont="1" applyFill="1" applyBorder="1" applyAlignment="1">
      <alignment horizontal="center" vertical="center"/>
    </xf>
    <xf numFmtId="187" fontId="3" fillId="5" borderId="3" xfId="1" applyNumberFormat="1" applyFont="1" applyFill="1" applyBorder="1" applyAlignment="1">
      <alignment horizontal="right" vertical="center"/>
    </xf>
    <xf numFmtId="187" fontId="3" fillId="5" borderId="2" xfId="1" applyNumberFormat="1" applyFont="1" applyFill="1" applyBorder="1" applyAlignment="1">
      <alignment horizontal="right" vertical="center"/>
    </xf>
    <xf numFmtId="187" fontId="3" fillId="5" borderId="8" xfId="1" applyNumberFormat="1" applyFont="1" applyFill="1" applyBorder="1" applyAlignment="1">
      <alignment horizontal="right" vertical="center"/>
    </xf>
    <xf numFmtId="187" fontId="3" fillId="5" borderId="9" xfId="1" applyNumberFormat="1" applyFont="1" applyFill="1" applyBorder="1" applyAlignment="1">
      <alignment horizontal="right" vertical="center"/>
    </xf>
    <xf numFmtId="0" fontId="3" fillId="9" borderId="26" xfId="1" applyFont="1" applyFill="1" applyBorder="1" applyAlignment="1">
      <alignment horizontal="center" vertical="center"/>
    </xf>
    <xf numFmtId="0" fontId="3" fillId="9" borderId="13" xfId="1" applyFont="1" applyFill="1" applyBorder="1" applyAlignment="1">
      <alignment horizontal="center" vertical="center"/>
    </xf>
    <xf numFmtId="0" fontId="3" fillId="0" borderId="9"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180" fontId="3" fillId="0" borderId="9" xfId="6" applyNumberFormat="1" applyFont="1" applyFill="1" applyBorder="1" applyAlignment="1">
      <alignment horizontal="center" vertical="center" shrinkToFit="1"/>
    </xf>
    <xf numFmtId="180" fontId="3" fillId="0" borderId="2" xfId="6" applyNumberFormat="1" applyFont="1" applyFill="1" applyBorder="1" applyAlignment="1">
      <alignment horizontal="center" vertical="center" shrinkToFit="1"/>
    </xf>
    <xf numFmtId="180" fontId="3" fillId="0" borderId="1" xfId="6" applyNumberFormat="1" applyFont="1" applyFill="1" applyBorder="1" applyAlignment="1">
      <alignment horizontal="center" vertical="center" shrinkToFit="1"/>
    </xf>
    <xf numFmtId="0" fontId="6" fillId="9" borderId="55" xfId="1" applyFont="1" applyFill="1" applyBorder="1" applyAlignment="1">
      <alignment vertical="center" textRotation="255"/>
    </xf>
    <xf numFmtId="0" fontId="6" fillId="9" borderId="56" xfId="1" applyFont="1" applyFill="1" applyBorder="1" applyAlignment="1">
      <alignment vertical="center" textRotation="255"/>
    </xf>
    <xf numFmtId="0" fontId="6" fillId="9" borderId="85" xfId="1" applyFont="1" applyFill="1" applyBorder="1" applyAlignment="1">
      <alignment vertical="center" textRotation="255"/>
    </xf>
    <xf numFmtId="0" fontId="3" fillId="9" borderId="32" xfId="1" applyFont="1" applyFill="1" applyBorder="1" applyAlignment="1">
      <alignment horizontal="center" vertical="center"/>
    </xf>
    <xf numFmtId="0" fontId="3" fillId="9" borderId="19" xfId="1" applyFont="1" applyFill="1" applyBorder="1" applyAlignment="1">
      <alignment horizontal="center" vertical="center"/>
    </xf>
    <xf numFmtId="0" fontId="3" fillId="9" borderId="31" xfId="1" applyFont="1" applyFill="1" applyBorder="1" applyAlignment="1">
      <alignment horizontal="center" vertical="center" wrapText="1"/>
    </xf>
    <xf numFmtId="0" fontId="3" fillId="9" borderId="18" xfId="1" applyFont="1" applyFill="1" applyBorder="1" applyAlignment="1">
      <alignment horizontal="center" vertical="center" wrapText="1"/>
    </xf>
    <xf numFmtId="0" fontId="3" fillId="9" borderId="31" xfId="1" applyFont="1" applyFill="1" applyBorder="1" applyAlignment="1">
      <alignment horizontal="center" vertical="center"/>
    </xf>
    <xf numFmtId="0" fontId="3" fillId="9" borderId="15" xfId="1" applyFont="1" applyFill="1" applyBorder="1" applyAlignment="1">
      <alignment horizontal="center" vertical="center"/>
    </xf>
    <xf numFmtId="0" fontId="3" fillId="9" borderId="30" xfId="1" applyFont="1" applyFill="1" applyBorder="1" applyAlignment="1">
      <alignment horizontal="center" vertical="center"/>
    </xf>
    <xf numFmtId="0" fontId="3" fillId="9" borderId="50" xfId="1" applyFont="1" applyFill="1" applyBorder="1" applyAlignment="1">
      <alignment horizontal="center" vertical="center"/>
    </xf>
    <xf numFmtId="0" fontId="3" fillId="9" borderId="50" xfId="1" applyFont="1" applyFill="1" applyBorder="1" applyAlignment="1">
      <alignment horizontal="center" vertical="center" wrapText="1"/>
    </xf>
    <xf numFmtId="0" fontId="3" fillId="9" borderId="16" xfId="1" applyFont="1" applyFill="1" applyBorder="1" applyAlignment="1">
      <alignment horizontal="center" vertical="center" wrapText="1"/>
    </xf>
    <xf numFmtId="0" fontId="3" fillId="0" borderId="1" xfId="1" applyFont="1" applyFill="1" applyBorder="1" applyAlignment="1">
      <alignment horizontal="center" vertical="center" shrinkToFit="1"/>
    </xf>
    <xf numFmtId="0" fontId="3" fillId="0" borderId="77"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176" fontId="3" fillId="0" borderId="9" xfId="1" applyNumberFormat="1" applyFont="1" applyFill="1" applyBorder="1" applyAlignment="1">
      <alignment horizontal="center" vertical="center" shrinkToFit="1"/>
    </xf>
    <xf numFmtId="176" fontId="3" fillId="0" borderId="2" xfId="1" applyNumberFormat="1" applyFont="1" applyFill="1" applyBorder="1" applyAlignment="1">
      <alignment horizontal="center" vertical="center" shrinkToFit="1"/>
    </xf>
    <xf numFmtId="176" fontId="3" fillId="0" borderId="1" xfId="1" applyNumberFormat="1" applyFont="1" applyFill="1" applyBorder="1" applyAlignment="1">
      <alignment horizontal="center" vertical="center" shrinkToFit="1"/>
    </xf>
    <xf numFmtId="0" fontId="6" fillId="14" borderId="55" xfId="1" applyFont="1" applyFill="1" applyBorder="1" applyAlignment="1">
      <alignment horizontal="left" vertical="center" wrapText="1"/>
    </xf>
    <xf numFmtId="0" fontId="6" fillId="14" borderId="56" xfId="1" applyFont="1" applyFill="1" applyBorder="1" applyAlignment="1">
      <alignment horizontal="left" vertical="center" wrapText="1"/>
    </xf>
    <xf numFmtId="0" fontId="6" fillId="14" borderId="187" xfId="1" applyFont="1" applyFill="1" applyBorder="1" applyAlignment="1">
      <alignment horizontal="left" vertical="center" wrapText="1"/>
    </xf>
    <xf numFmtId="0" fontId="8" fillId="0" borderId="5" xfId="1" applyFont="1" applyBorder="1" applyAlignment="1">
      <alignment horizontal="left" vertical="center"/>
    </xf>
    <xf numFmtId="177" fontId="3" fillId="5" borderId="14" xfId="1" applyNumberFormat="1" applyFont="1" applyFill="1" applyBorder="1" applyAlignment="1">
      <alignment horizontal="right" vertical="center"/>
    </xf>
    <xf numFmtId="177" fontId="3" fillId="5" borderId="16" xfId="1" applyNumberFormat="1" applyFont="1" applyFill="1" applyBorder="1" applyAlignment="1">
      <alignment horizontal="right" vertical="center"/>
    </xf>
    <xf numFmtId="177" fontId="3" fillId="5" borderId="15" xfId="1" applyNumberFormat="1" applyFont="1" applyFill="1" applyBorder="1" applyAlignment="1">
      <alignment horizontal="right" vertical="center"/>
    </xf>
    <xf numFmtId="177" fontId="3" fillId="5" borderId="15" xfId="1" applyNumberFormat="1" applyFont="1" applyFill="1" applyBorder="1" applyAlignment="1">
      <alignment vertical="center"/>
    </xf>
    <xf numFmtId="177" fontId="3" fillId="5" borderId="14" xfId="1" applyNumberFormat="1" applyFont="1" applyFill="1" applyBorder="1" applyAlignment="1">
      <alignment vertical="center"/>
    </xf>
    <xf numFmtId="177" fontId="3" fillId="5" borderId="16" xfId="1" applyNumberFormat="1" applyFont="1" applyFill="1" applyBorder="1" applyAlignment="1">
      <alignment vertical="center"/>
    </xf>
    <xf numFmtId="177" fontId="3" fillId="5" borderId="21" xfId="1" applyNumberFormat="1" applyFont="1" applyFill="1" applyBorder="1" applyAlignment="1">
      <alignment horizontal="right" vertical="center"/>
    </xf>
    <xf numFmtId="177" fontId="3" fillId="5" borderId="23" xfId="1" applyNumberFormat="1" applyFont="1" applyFill="1" applyBorder="1" applyAlignment="1">
      <alignment horizontal="right" vertical="center"/>
    </xf>
    <xf numFmtId="177" fontId="3" fillId="5" borderId="22" xfId="1" applyNumberFormat="1" applyFont="1" applyFill="1" applyBorder="1" applyAlignment="1">
      <alignment horizontal="right" vertical="center"/>
    </xf>
    <xf numFmtId="177" fontId="3" fillId="5" borderId="22" xfId="1" applyNumberFormat="1" applyFont="1" applyFill="1" applyBorder="1" applyAlignment="1">
      <alignment vertical="center"/>
    </xf>
    <xf numFmtId="177" fontId="3" fillId="5" borderId="21" xfId="1" applyNumberFormat="1" applyFont="1" applyFill="1" applyBorder="1" applyAlignment="1">
      <alignment vertical="center"/>
    </xf>
    <xf numFmtId="177" fontId="3" fillId="5" borderId="23" xfId="1" applyNumberFormat="1" applyFont="1" applyFill="1" applyBorder="1" applyAlignment="1">
      <alignment vertical="center"/>
    </xf>
    <xf numFmtId="0" fontId="30" fillId="0" borderId="84" xfId="1" applyFont="1" applyFill="1" applyBorder="1" applyAlignment="1">
      <alignment horizontal="left" vertical="center"/>
    </xf>
    <xf numFmtId="0" fontId="30" fillId="0" borderId="2" xfId="1" applyFont="1" applyFill="1" applyBorder="1" applyAlignment="1">
      <alignment horizontal="left" vertical="center"/>
    </xf>
    <xf numFmtId="0" fontId="30" fillId="0" borderId="8" xfId="1" applyFont="1" applyFill="1" applyBorder="1" applyAlignment="1">
      <alignment horizontal="left" vertical="center"/>
    </xf>
    <xf numFmtId="0" fontId="3" fillId="0" borderId="7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6" xfId="1" applyFont="1" applyFill="1" applyBorder="1" applyAlignment="1">
      <alignment horizontal="center" vertical="center"/>
    </xf>
    <xf numFmtId="0" fontId="3" fillId="0" borderId="7" xfId="1" applyFont="1" applyFill="1" applyBorder="1" applyAlignment="1">
      <alignment horizontal="center" vertical="center"/>
    </xf>
    <xf numFmtId="177" fontId="3" fillId="5" borderId="34" xfId="1" applyNumberFormat="1" applyFont="1" applyFill="1" applyBorder="1" applyAlignment="1">
      <alignment horizontal="right" vertical="center"/>
    </xf>
    <xf numFmtId="177" fontId="3" fillId="5" borderId="35" xfId="1" applyNumberFormat="1" applyFont="1" applyFill="1" applyBorder="1" applyAlignment="1">
      <alignment horizontal="right" vertical="center"/>
    </xf>
    <xf numFmtId="177" fontId="3" fillId="5" borderId="49" xfId="1" applyNumberFormat="1" applyFont="1" applyFill="1" applyBorder="1" applyAlignment="1">
      <alignment horizontal="right" vertical="center"/>
    </xf>
    <xf numFmtId="177" fontId="3" fillId="5" borderId="45" xfId="1" applyNumberFormat="1" applyFont="1" applyFill="1" applyBorder="1" applyAlignment="1">
      <alignment horizontal="right" vertical="center"/>
    </xf>
    <xf numFmtId="177" fontId="3" fillId="5" borderId="50" xfId="1" applyNumberFormat="1" applyFont="1" applyFill="1" applyBorder="1" applyAlignment="1">
      <alignment horizontal="right" vertical="center"/>
    </xf>
    <xf numFmtId="177" fontId="3" fillId="5" borderId="49" xfId="1" applyNumberFormat="1" applyFont="1" applyFill="1" applyBorder="1" applyAlignment="1">
      <alignment vertical="center"/>
    </xf>
    <xf numFmtId="177" fontId="3" fillId="5" borderId="45" xfId="1" applyNumberFormat="1" applyFont="1" applyFill="1" applyBorder="1" applyAlignment="1">
      <alignment vertical="center"/>
    </xf>
    <xf numFmtId="177" fontId="3" fillId="5" borderId="50" xfId="1" applyNumberFormat="1" applyFont="1" applyFill="1" applyBorder="1" applyAlignment="1">
      <alignment vertical="center"/>
    </xf>
    <xf numFmtId="176" fontId="3" fillId="5" borderId="3" xfId="1" applyNumberFormat="1" applyFont="1" applyFill="1" applyBorder="1" applyAlignment="1">
      <alignment horizontal="right" vertical="center"/>
    </xf>
    <xf numFmtId="176" fontId="3" fillId="5" borderId="2" xfId="1" applyNumberFormat="1" applyFont="1" applyFill="1" applyBorder="1" applyAlignment="1">
      <alignment horizontal="right" vertical="center"/>
    </xf>
    <xf numFmtId="176" fontId="3" fillId="5" borderId="8" xfId="1" applyNumberFormat="1" applyFont="1" applyFill="1" applyBorder="1" applyAlignment="1">
      <alignment horizontal="right" vertical="center"/>
    </xf>
    <xf numFmtId="176" fontId="3" fillId="5" borderId="9" xfId="1" applyNumberFormat="1" applyFont="1" applyFill="1" applyBorder="1" applyAlignment="1">
      <alignment horizontal="right" vertical="center"/>
    </xf>
    <xf numFmtId="177" fontId="3" fillId="5" borderId="164" xfId="1" applyNumberFormat="1" applyFont="1" applyFill="1" applyBorder="1" applyAlignment="1">
      <alignment vertical="center"/>
    </xf>
    <xf numFmtId="177" fontId="3" fillId="5" borderId="165" xfId="1" applyNumberFormat="1" applyFont="1" applyFill="1" applyBorder="1" applyAlignment="1">
      <alignment vertical="center"/>
    </xf>
    <xf numFmtId="0" fontId="3" fillId="9" borderId="49" xfId="1" applyFont="1" applyFill="1" applyBorder="1" applyAlignment="1">
      <alignment horizontal="center" vertical="center"/>
    </xf>
    <xf numFmtId="0" fontId="3" fillId="5" borderId="2" xfId="1" applyFont="1" applyFill="1" applyBorder="1" applyAlignment="1">
      <alignment horizontal="center" vertical="center" shrinkToFit="1"/>
    </xf>
    <xf numFmtId="0" fontId="3" fillId="5" borderId="1" xfId="1" applyFont="1" applyFill="1" applyBorder="1" applyAlignment="1">
      <alignment horizontal="center" vertical="center" shrinkToFit="1"/>
    </xf>
    <xf numFmtId="0" fontId="3" fillId="0" borderId="0" xfId="1" applyFont="1" applyFill="1" applyBorder="1" applyAlignment="1">
      <alignment vertical="center"/>
    </xf>
    <xf numFmtId="0" fontId="3" fillId="0" borderId="34" xfId="1" applyFont="1" applyFill="1" applyBorder="1" applyAlignment="1">
      <alignment vertical="center"/>
    </xf>
    <xf numFmtId="0" fontId="3" fillId="0" borderId="35" xfId="1" applyFont="1" applyFill="1" applyBorder="1" applyAlignment="1">
      <alignment vertical="center"/>
    </xf>
    <xf numFmtId="176" fontId="3" fillId="0" borderId="49" xfId="1" applyNumberFormat="1" applyFont="1" applyFill="1" applyBorder="1" applyAlignment="1">
      <alignment vertical="center"/>
    </xf>
    <xf numFmtId="176" fontId="3" fillId="0" borderId="45" xfId="1" applyNumberFormat="1" applyFont="1" applyFill="1" applyBorder="1" applyAlignment="1">
      <alignment vertical="center"/>
    </xf>
    <xf numFmtId="176" fontId="3" fillId="0" borderId="50" xfId="1" applyNumberFormat="1" applyFont="1" applyFill="1" applyBorder="1" applyAlignment="1">
      <alignment vertical="center"/>
    </xf>
    <xf numFmtId="176" fontId="3" fillId="0" borderId="28" xfId="1" applyNumberFormat="1" applyFont="1" applyFill="1" applyBorder="1" applyAlignment="1">
      <alignment vertical="center"/>
    </xf>
    <xf numFmtId="176" fontId="3" fillId="0" borderId="27" xfId="1" applyNumberFormat="1" applyFont="1" applyFill="1" applyBorder="1" applyAlignment="1">
      <alignment vertical="center"/>
    </xf>
    <xf numFmtId="176" fontId="3" fillId="0" borderId="26" xfId="1" applyNumberFormat="1" applyFont="1" applyFill="1" applyBorder="1" applyAlignment="1">
      <alignment vertical="center"/>
    </xf>
    <xf numFmtId="0" fontId="3" fillId="0" borderId="25" xfId="1" applyFont="1" applyFill="1" applyBorder="1" applyAlignment="1">
      <alignment vertical="center"/>
    </xf>
    <xf numFmtId="0" fontId="3" fillId="0" borderId="14" xfId="1" applyFont="1" applyFill="1" applyBorder="1" applyAlignment="1">
      <alignment vertical="center"/>
    </xf>
    <xf numFmtId="0" fontId="3" fillId="0" borderId="16" xfId="1" applyFont="1" applyFill="1" applyBorder="1" applyAlignment="1">
      <alignment vertical="center"/>
    </xf>
    <xf numFmtId="176" fontId="3" fillId="0" borderId="15" xfId="1" applyNumberFormat="1" applyFont="1" applyFill="1" applyBorder="1" applyAlignment="1">
      <alignment vertical="center"/>
    </xf>
    <xf numFmtId="176" fontId="3" fillId="0" borderId="14"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13" xfId="1" applyNumberFormat="1" applyFont="1" applyFill="1" applyBorder="1" applyAlignment="1">
      <alignment vertical="center"/>
    </xf>
    <xf numFmtId="176" fontId="3" fillId="0" borderId="22" xfId="1" applyNumberFormat="1" applyFont="1" applyFill="1" applyBorder="1" applyAlignment="1">
      <alignment vertical="center"/>
    </xf>
    <xf numFmtId="176" fontId="3" fillId="0" borderId="21" xfId="1" applyNumberFormat="1" applyFont="1" applyFill="1" applyBorder="1" applyAlignment="1">
      <alignment vertical="center"/>
    </xf>
    <xf numFmtId="176" fontId="3" fillId="0" borderId="20" xfId="1" applyNumberFormat="1" applyFont="1" applyFill="1" applyBorder="1" applyAlignment="1">
      <alignment vertical="center"/>
    </xf>
    <xf numFmtId="0" fontId="33" fillId="0" borderId="0" xfId="1" applyFont="1" applyAlignment="1">
      <alignment horizontal="left" vertical="center" wrapText="1" indent="1"/>
    </xf>
    <xf numFmtId="0" fontId="33" fillId="0" borderId="0" xfId="1" applyFont="1" applyAlignment="1">
      <alignment horizontal="left" vertical="center" indent="1"/>
    </xf>
    <xf numFmtId="0" fontId="3" fillId="9" borderId="1" xfId="1" applyFont="1" applyFill="1" applyBorder="1" applyAlignment="1">
      <alignment horizontal="center" vertical="center"/>
    </xf>
    <xf numFmtId="176" fontId="3" fillId="5" borderId="3" xfId="1" applyNumberFormat="1" applyFont="1" applyFill="1" applyBorder="1" applyAlignment="1">
      <alignment vertical="center"/>
    </xf>
    <xf numFmtId="176" fontId="3" fillId="5" borderId="2" xfId="1" applyNumberFormat="1" applyFont="1" applyFill="1" applyBorder="1" applyAlignment="1">
      <alignment vertical="center"/>
    </xf>
    <xf numFmtId="176" fontId="3" fillId="5" borderId="8" xfId="1" applyNumberFormat="1" applyFont="1" applyFill="1" applyBorder="1" applyAlignment="1">
      <alignment vertical="center"/>
    </xf>
    <xf numFmtId="176" fontId="3" fillId="5" borderId="9" xfId="1" applyNumberFormat="1" applyFont="1" applyFill="1" applyBorder="1" applyAlignment="1">
      <alignment vertical="center"/>
    </xf>
    <xf numFmtId="178" fontId="3" fillId="5" borderId="48" xfId="1" applyNumberFormat="1" applyFont="1" applyFill="1" applyBorder="1" applyAlignment="1">
      <alignment vertical="center"/>
    </xf>
    <xf numFmtId="178" fontId="3" fillId="5" borderId="37" xfId="1" applyNumberFormat="1" applyFont="1" applyFill="1" applyBorder="1" applyAlignment="1">
      <alignment vertical="center"/>
    </xf>
    <xf numFmtId="178" fontId="3" fillId="5" borderId="40" xfId="1" applyNumberFormat="1" applyFont="1" applyFill="1" applyBorder="1" applyAlignment="1">
      <alignment vertical="center"/>
    </xf>
    <xf numFmtId="178" fontId="3" fillId="5" borderId="14" xfId="1" applyNumberFormat="1" applyFont="1" applyFill="1" applyBorder="1" applyAlignment="1">
      <alignment vertical="center"/>
    </xf>
    <xf numFmtId="178" fontId="3" fillId="5" borderId="16" xfId="1" applyNumberFormat="1" applyFont="1" applyFill="1" applyBorder="1" applyAlignment="1">
      <alignment vertical="center"/>
    </xf>
    <xf numFmtId="176" fontId="3" fillId="5" borderId="15" xfId="1" applyNumberFormat="1" applyFont="1" applyFill="1" applyBorder="1" applyAlignment="1">
      <alignment vertical="center"/>
    </xf>
    <xf numFmtId="176" fontId="3" fillId="5" borderId="14" xfId="1" applyNumberFormat="1" applyFont="1" applyFill="1" applyBorder="1" applyAlignment="1">
      <alignment vertical="center"/>
    </xf>
    <xf numFmtId="176" fontId="3" fillId="5" borderId="16" xfId="1" applyNumberFormat="1" applyFont="1" applyFill="1" applyBorder="1" applyAlignment="1">
      <alignment vertical="center"/>
    </xf>
    <xf numFmtId="176" fontId="3" fillId="5" borderId="165" xfId="1" applyNumberFormat="1" applyFont="1" applyFill="1" applyBorder="1" applyAlignment="1">
      <alignment vertical="center"/>
    </xf>
    <xf numFmtId="176" fontId="3" fillId="5" borderId="164" xfId="1" applyNumberFormat="1" applyFont="1" applyFill="1" applyBorder="1" applyAlignment="1">
      <alignment vertical="center"/>
    </xf>
    <xf numFmtId="178" fontId="3" fillId="5" borderId="25" xfId="1" applyNumberFormat="1" applyFont="1" applyFill="1" applyBorder="1" applyAlignment="1">
      <alignment vertical="center"/>
    </xf>
    <xf numFmtId="178" fontId="3" fillId="5" borderId="165" xfId="1" applyNumberFormat="1" applyFont="1" applyFill="1" applyBorder="1" applyAlignment="1">
      <alignment vertical="center"/>
    </xf>
    <xf numFmtId="0" fontId="3" fillId="0" borderId="87" xfId="1" applyFont="1" applyFill="1" applyBorder="1" applyAlignment="1">
      <alignment vertical="center"/>
    </xf>
    <xf numFmtId="0" fontId="3" fillId="0" borderId="21" xfId="1" applyFont="1" applyFill="1" applyBorder="1" applyAlignment="1">
      <alignment vertical="center"/>
    </xf>
    <xf numFmtId="0" fontId="3" fillId="0" borderId="23" xfId="1" applyFont="1" applyFill="1" applyBorder="1" applyAlignment="1">
      <alignment vertical="center"/>
    </xf>
    <xf numFmtId="176" fontId="3" fillId="0" borderId="23" xfId="1" applyNumberFormat="1" applyFont="1" applyFill="1" applyBorder="1" applyAlignment="1">
      <alignment vertical="center"/>
    </xf>
    <xf numFmtId="176" fontId="3" fillId="5" borderId="41" xfId="1" applyNumberFormat="1" applyFont="1" applyFill="1" applyBorder="1" applyAlignment="1">
      <alignment vertical="center"/>
    </xf>
    <xf numFmtId="176" fontId="3" fillId="5" borderId="37" xfId="1" applyNumberFormat="1" applyFont="1" applyFill="1" applyBorder="1" applyAlignment="1">
      <alignment vertical="center"/>
    </xf>
    <xf numFmtId="176" fontId="3" fillId="5" borderId="40" xfId="1" applyNumberFormat="1" applyFont="1" applyFill="1" applyBorder="1" applyAlignment="1">
      <alignment vertical="center"/>
    </xf>
    <xf numFmtId="0" fontId="3" fillId="9" borderId="17" xfId="1" applyFont="1" applyFill="1" applyBorder="1" applyAlignment="1">
      <alignment horizontal="center" vertical="center"/>
    </xf>
    <xf numFmtId="0" fontId="3" fillId="9" borderId="49" xfId="1" applyFont="1" applyFill="1" applyBorder="1" applyAlignment="1">
      <alignment horizontal="center" vertical="center" wrapText="1"/>
    </xf>
    <xf numFmtId="0" fontId="3" fillId="9" borderId="164" xfId="1" applyFont="1" applyFill="1" applyBorder="1" applyAlignment="1">
      <alignment horizontal="center" vertical="center" wrapText="1"/>
    </xf>
    <xf numFmtId="0" fontId="3" fillId="9" borderId="10" xfId="1" applyFont="1" applyFill="1" applyBorder="1" applyAlignment="1">
      <alignment horizontal="center" vertical="center" shrinkToFit="1"/>
    </xf>
    <xf numFmtId="0" fontId="3" fillId="9" borderId="80" xfId="1" applyFont="1" applyFill="1" applyBorder="1" applyAlignment="1">
      <alignment horizontal="center" vertical="center"/>
    </xf>
    <xf numFmtId="0" fontId="3" fillId="9" borderId="18" xfId="1" applyFont="1" applyFill="1" applyBorder="1" applyAlignment="1">
      <alignment horizontal="center" vertical="center"/>
    </xf>
    <xf numFmtId="0" fontId="3" fillId="0" borderId="8" xfId="1" applyFont="1" applyFill="1" applyBorder="1" applyAlignment="1">
      <alignment horizontal="center" vertical="center" shrinkToFit="1"/>
    </xf>
    <xf numFmtId="0" fontId="3" fillId="9" borderId="9" xfId="1" applyFont="1" applyFill="1" applyBorder="1" applyAlignment="1">
      <alignment horizontal="center" vertical="center" shrinkToFit="1"/>
    </xf>
    <xf numFmtId="176" fontId="3" fillId="0" borderId="9"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0" fontId="3" fillId="9" borderId="8" xfId="1" applyFont="1" applyFill="1" applyBorder="1" applyAlignment="1">
      <alignment horizontal="center" vertical="center"/>
    </xf>
    <xf numFmtId="0" fontId="3" fillId="9" borderId="12" xfId="1" applyFont="1" applyFill="1" applyBorder="1" applyAlignment="1">
      <alignment horizontal="center" vertical="center"/>
    </xf>
    <xf numFmtId="0" fontId="3" fillId="9" borderId="11" xfId="1" applyFont="1" applyFill="1" applyBorder="1" applyAlignment="1">
      <alignment horizontal="center" vertical="center"/>
    </xf>
    <xf numFmtId="0" fontId="12" fillId="0" borderId="0" xfId="1" applyFont="1" applyAlignment="1">
      <alignment horizontal="left" vertical="center" shrinkToFit="1"/>
    </xf>
    <xf numFmtId="0" fontId="6" fillId="0" borderId="116" xfId="2" applyFont="1" applyBorder="1" applyAlignment="1">
      <alignment horizontal="center" vertical="center" shrinkToFit="1"/>
    </xf>
    <xf numFmtId="0" fontId="6" fillId="0" borderId="125" xfId="2" applyFont="1" applyBorder="1" applyAlignment="1">
      <alignment horizontal="center" vertical="center" shrinkToFit="1"/>
    </xf>
    <xf numFmtId="0" fontId="6" fillId="0" borderId="117" xfId="2" applyFont="1" applyBorder="1" applyAlignment="1">
      <alignment horizontal="center" vertical="center" shrinkToFit="1"/>
    </xf>
    <xf numFmtId="0" fontId="6" fillId="0" borderId="126" xfId="2" applyFont="1" applyBorder="1" applyAlignment="1">
      <alignment horizontal="center" vertical="center" shrinkToFit="1"/>
    </xf>
    <xf numFmtId="0" fontId="6" fillId="0" borderId="118" xfId="2" applyFont="1" applyBorder="1" applyAlignment="1">
      <alignment horizontal="center" vertical="center" shrinkToFit="1"/>
    </xf>
    <xf numFmtId="0" fontId="6" fillId="0" borderId="127" xfId="2" applyFont="1" applyBorder="1" applyAlignment="1">
      <alignment horizontal="center" vertical="center" shrinkToFit="1"/>
    </xf>
    <xf numFmtId="182" fontId="6" fillId="11" borderId="37" xfId="2" applyNumberFormat="1" applyFont="1" applyFill="1" applyBorder="1" applyAlignment="1">
      <alignment horizontal="center" vertical="center" shrinkToFit="1"/>
    </xf>
    <xf numFmtId="182" fontId="6" fillId="11" borderId="124" xfId="2" applyNumberFormat="1" applyFont="1" applyFill="1" applyBorder="1" applyAlignment="1">
      <alignment horizontal="center" vertical="center" shrinkToFit="1"/>
    </xf>
    <xf numFmtId="182" fontId="6" fillId="11" borderId="128" xfId="2" applyNumberFormat="1" applyFont="1" applyFill="1" applyBorder="1" applyAlignment="1">
      <alignment horizontal="center" vertical="center" shrinkToFit="1"/>
    </xf>
    <xf numFmtId="182" fontId="6" fillId="11" borderId="129" xfId="2" applyNumberFormat="1" applyFont="1" applyFill="1" applyBorder="1" applyAlignment="1">
      <alignment horizontal="center" vertical="center" shrinkToFit="1"/>
    </xf>
    <xf numFmtId="182" fontId="6" fillId="11" borderId="118" xfId="2" applyNumberFormat="1" applyFont="1" applyFill="1" applyBorder="1" applyAlignment="1">
      <alignment horizontal="center" vertical="center" wrapText="1"/>
    </xf>
    <xf numFmtId="182" fontId="6" fillId="11" borderId="40" xfId="2" applyNumberFormat="1" applyFont="1" applyFill="1" applyBorder="1" applyAlignment="1">
      <alignment horizontal="center" vertical="center" wrapText="1"/>
    </xf>
    <xf numFmtId="182" fontId="6" fillId="11" borderId="127" xfId="2" applyNumberFormat="1" applyFont="1" applyFill="1" applyBorder="1" applyAlignment="1">
      <alignment horizontal="center" vertical="center" wrapText="1"/>
    </xf>
    <xf numFmtId="182" fontId="6" fillId="11" borderId="130" xfId="2" applyNumberFormat="1" applyFont="1" applyFill="1" applyBorder="1" applyAlignment="1">
      <alignment horizontal="center" vertical="center" wrapText="1"/>
    </xf>
    <xf numFmtId="177" fontId="6" fillId="11" borderId="118" xfId="2" applyNumberFormat="1" applyFont="1" applyFill="1" applyBorder="1" applyAlignment="1">
      <alignment vertical="center" wrapText="1"/>
    </xf>
    <xf numFmtId="177" fontId="6" fillId="11" borderId="40" xfId="2" applyNumberFormat="1" applyFont="1" applyFill="1" applyBorder="1" applyAlignment="1">
      <alignment vertical="center" wrapText="1"/>
    </xf>
    <xf numFmtId="177" fontId="6" fillId="11" borderId="127" xfId="2" applyNumberFormat="1" applyFont="1" applyFill="1" applyBorder="1" applyAlignment="1">
      <alignment vertical="center" wrapText="1"/>
    </xf>
    <xf numFmtId="177" fontId="6" fillId="11" borderId="130" xfId="2" applyNumberFormat="1" applyFont="1" applyFill="1" applyBorder="1" applyAlignment="1">
      <alignment vertical="center" wrapText="1"/>
    </xf>
    <xf numFmtId="183" fontId="6" fillId="0" borderId="18" xfId="2" applyNumberFormat="1" applyFont="1" applyBorder="1" applyAlignment="1">
      <alignment horizontal="center" vertical="center" shrinkToFit="1"/>
    </xf>
    <xf numFmtId="0" fontId="6" fillId="9" borderId="18" xfId="2" applyFont="1" applyFill="1" applyBorder="1" applyAlignment="1">
      <alignment horizontal="center" vertical="center" wrapText="1" shrinkToFit="1"/>
    </xf>
    <xf numFmtId="184" fontId="6" fillId="0" borderId="144" xfId="2" applyNumberFormat="1" applyFont="1" applyBorder="1" applyAlignment="1">
      <alignment horizontal="center" vertical="center" shrinkToFit="1"/>
    </xf>
    <xf numFmtId="184" fontId="6" fillId="0" borderId="16" xfId="2" applyNumberFormat="1" applyFont="1" applyBorder="1" applyAlignment="1">
      <alignment horizontal="center" vertical="center" shrinkToFit="1"/>
    </xf>
    <xf numFmtId="0" fontId="9" fillId="9" borderId="18" xfId="2" applyFont="1" applyFill="1" applyBorder="1" applyAlignment="1">
      <alignment horizontal="center" vertical="center" wrapText="1"/>
    </xf>
    <xf numFmtId="0" fontId="6" fillId="9" borderId="141" xfId="2" applyFont="1" applyFill="1" applyBorder="1" applyAlignment="1">
      <alignment horizontal="center" vertical="center" shrinkToFit="1"/>
    </xf>
    <xf numFmtId="0" fontId="6" fillId="9" borderId="142" xfId="2" applyFont="1" applyFill="1" applyBorder="1" applyAlignment="1">
      <alignment horizontal="center" vertical="center" shrinkToFit="1"/>
    </xf>
    <xf numFmtId="0" fontId="6" fillId="9" borderId="143" xfId="2" applyFont="1" applyFill="1" applyBorder="1" applyAlignment="1">
      <alignment horizontal="center" vertical="center" shrinkToFit="1"/>
    </xf>
    <xf numFmtId="0" fontId="6" fillId="0" borderId="15" xfId="2" applyFont="1" applyBorder="1" applyAlignment="1">
      <alignment horizontal="center" vertical="center" shrinkToFit="1"/>
    </xf>
    <xf numFmtId="0" fontId="6" fillId="0" borderId="14" xfId="2" applyFont="1" applyBorder="1" applyAlignment="1">
      <alignment horizontal="center" vertical="center" shrinkToFit="1"/>
    </xf>
    <xf numFmtId="0" fontId="6" fillId="9" borderId="15" xfId="2" applyFont="1" applyFill="1" applyBorder="1" applyAlignment="1">
      <alignment horizontal="center" vertical="center" wrapText="1"/>
    </xf>
    <xf numFmtId="0" fontId="6" fillId="9" borderId="14" xfId="2" applyFont="1" applyFill="1" applyBorder="1" applyAlignment="1">
      <alignment horizontal="center" vertical="center" wrapText="1"/>
    </xf>
    <xf numFmtId="0" fontId="6" fillId="9" borderId="16" xfId="2" applyFont="1" applyFill="1" applyBorder="1" applyAlignment="1">
      <alignment horizontal="center" vertical="center" wrapText="1"/>
    </xf>
    <xf numFmtId="182" fontId="6" fillId="11" borderId="139" xfId="2" applyNumberFormat="1" applyFont="1" applyFill="1" applyBorder="1" applyAlignment="1">
      <alignment horizontal="center" vertical="center" shrinkToFit="1"/>
    </xf>
    <xf numFmtId="182" fontId="6" fillId="11" borderId="140" xfId="2" applyNumberFormat="1" applyFont="1" applyFill="1" applyBorder="1" applyAlignment="1">
      <alignment horizontal="center" vertical="center" shrinkToFit="1"/>
    </xf>
    <xf numFmtId="178" fontId="6" fillId="11" borderId="139" xfId="2" applyNumberFormat="1" applyFont="1" applyFill="1" applyBorder="1" applyAlignment="1">
      <alignment vertical="center" shrinkToFit="1"/>
    </xf>
    <xf numFmtId="178" fontId="6" fillId="11" borderId="140" xfId="2" applyNumberFormat="1" applyFont="1" applyFill="1" applyBorder="1" applyAlignment="1">
      <alignment vertical="center" shrinkToFit="1"/>
    </xf>
    <xf numFmtId="0" fontId="6" fillId="0" borderId="28" xfId="1" applyFont="1" applyFill="1" applyBorder="1" applyAlignment="1">
      <alignment horizontal="right" vertical="center"/>
    </xf>
    <xf numFmtId="0" fontId="6" fillId="0" borderId="27" xfId="1" applyFont="1" applyFill="1" applyBorder="1" applyAlignment="1">
      <alignment horizontal="right" vertical="center"/>
    </xf>
    <xf numFmtId="0" fontId="6" fillId="0" borderId="26" xfId="1" applyFont="1" applyFill="1" applyBorder="1" applyAlignment="1">
      <alignment horizontal="right" vertical="center"/>
    </xf>
    <xf numFmtId="182" fontId="6" fillId="0" borderId="89" xfId="1" applyNumberFormat="1" applyFont="1" applyFill="1" applyBorder="1" applyAlignment="1">
      <alignment horizontal="center" vertical="center"/>
    </xf>
    <xf numFmtId="182" fontId="6" fillId="0" borderId="88" xfId="1" applyNumberFormat="1" applyFont="1" applyFill="1" applyBorder="1" applyAlignment="1">
      <alignment horizontal="center" vertical="center"/>
    </xf>
    <xf numFmtId="182" fontId="6" fillId="0" borderId="90" xfId="1" applyNumberFormat="1" applyFont="1" applyFill="1" applyBorder="1" applyAlignment="1">
      <alignment horizontal="center" vertical="center"/>
    </xf>
    <xf numFmtId="0" fontId="52" fillId="0" borderId="14" xfId="1" applyFont="1" applyFill="1" applyBorder="1" applyAlignment="1">
      <alignment horizontal="left" vertical="center"/>
    </xf>
    <xf numFmtId="0" fontId="52" fillId="0" borderId="16" xfId="1" applyFont="1" applyFill="1" applyBorder="1" applyAlignment="1">
      <alignment horizontal="left" vertical="center"/>
    </xf>
    <xf numFmtId="0" fontId="6" fillId="0" borderId="91" xfId="2" applyFont="1" applyBorder="1" applyAlignment="1">
      <alignment horizontal="center" vertical="center" shrinkToFit="1"/>
    </xf>
    <xf numFmtId="0" fontId="6" fillId="0" borderId="92" xfId="2" applyFont="1" applyBorder="1" applyAlignment="1">
      <alignment horizontal="center" vertical="center" shrinkToFit="1"/>
    </xf>
    <xf numFmtId="0" fontId="6" fillId="0" borderId="133" xfId="2" applyFont="1" applyBorder="1" applyAlignment="1">
      <alignment horizontal="center" vertical="center" shrinkToFit="1"/>
    </xf>
    <xf numFmtId="182" fontId="6" fillId="11" borderId="131" xfId="2" applyNumberFormat="1" applyFont="1" applyFill="1" applyBorder="1" applyAlignment="1">
      <alignment horizontal="center" vertical="center" shrinkToFit="1"/>
    </xf>
    <xf numFmtId="182" fontId="6" fillId="11" borderId="132" xfId="2" applyNumberFormat="1" applyFont="1" applyFill="1" applyBorder="1" applyAlignment="1">
      <alignment horizontal="center" vertical="center" shrinkToFit="1"/>
    </xf>
    <xf numFmtId="0" fontId="6" fillId="0" borderId="117" xfId="2" applyFont="1" applyBorder="1" applyAlignment="1">
      <alignment vertical="center" shrinkToFit="1"/>
    </xf>
    <xf numFmtId="0" fontId="6" fillId="0" borderId="126" xfId="2" applyFont="1" applyBorder="1" applyAlignment="1">
      <alignment vertical="center" shrinkToFit="1"/>
    </xf>
    <xf numFmtId="0" fontId="6" fillId="9" borderId="0" xfId="2" applyFont="1" applyFill="1" applyBorder="1" applyAlignment="1">
      <alignment horizontal="center" vertical="center" wrapText="1"/>
    </xf>
    <xf numFmtId="0" fontId="6" fillId="9" borderId="27" xfId="2" applyFont="1" applyFill="1" applyBorder="1" applyAlignment="1">
      <alignment horizontal="center" vertical="center" wrapText="1"/>
    </xf>
    <xf numFmtId="0" fontId="6" fillId="9" borderId="41" xfId="2" applyFont="1" applyFill="1" applyBorder="1" applyAlignment="1">
      <alignment horizontal="center" vertical="center" wrapText="1"/>
    </xf>
    <xf numFmtId="0" fontId="6" fillId="9" borderId="40" xfId="2" applyFont="1" applyFill="1" applyBorder="1" applyAlignment="1">
      <alignment horizontal="center" vertical="center" wrapText="1"/>
    </xf>
    <xf numFmtId="0" fontId="6" fillId="9" borderId="57" xfId="2" applyFont="1" applyFill="1" applyBorder="1" applyAlignment="1">
      <alignment horizontal="center" vertical="center" wrapText="1"/>
    </xf>
    <xf numFmtId="0" fontId="6" fillId="9" borderId="38" xfId="2" applyFont="1" applyFill="1" applyBorder="1" applyAlignment="1">
      <alignment horizontal="center" vertical="center" wrapText="1"/>
    </xf>
    <xf numFmtId="0" fontId="6" fillId="9" borderId="28" xfId="2" applyFont="1" applyFill="1" applyBorder="1" applyAlignment="1">
      <alignment horizontal="center" vertical="center" wrapText="1"/>
    </xf>
    <xf numFmtId="0" fontId="6" fillId="9" borderId="29" xfId="2" applyFont="1" applyFill="1" applyBorder="1" applyAlignment="1">
      <alignment horizontal="center" vertical="center" wrapText="1"/>
    </xf>
    <xf numFmtId="0" fontId="6" fillId="0" borderId="114" xfId="2" applyFont="1" applyBorder="1" applyAlignment="1">
      <alignment horizontal="center" vertical="center" wrapText="1"/>
    </xf>
    <xf numFmtId="0" fontId="6" fillId="0" borderId="115" xfId="2" applyFont="1" applyBorder="1" applyAlignment="1">
      <alignment horizontal="center" vertical="center" wrapText="1"/>
    </xf>
    <xf numFmtId="0" fontId="10" fillId="9" borderId="92" xfId="2" applyFont="1" applyFill="1" applyBorder="1" applyAlignment="1">
      <alignment horizontal="center" vertical="center" wrapText="1"/>
    </xf>
    <xf numFmtId="0" fontId="10" fillId="9" borderId="106" xfId="2" applyFont="1" applyFill="1" applyBorder="1" applyAlignment="1">
      <alignment horizontal="center" vertical="center" wrapText="1"/>
    </xf>
    <xf numFmtId="0" fontId="6" fillId="9" borderId="93" xfId="2" applyFont="1" applyFill="1" applyBorder="1" applyAlignment="1">
      <alignment horizontal="center" vertical="center" wrapText="1"/>
    </xf>
    <xf numFmtId="0" fontId="6" fillId="9" borderId="94" xfId="2" applyFont="1" applyFill="1" applyBorder="1" applyAlignment="1">
      <alignment horizontal="center" vertical="center" wrapText="1"/>
    </xf>
    <xf numFmtId="0" fontId="6" fillId="9" borderId="95" xfId="2" applyFont="1" applyFill="1" applyBorder="1" applyAlignment="1">
      <alignment horizontal="center" vertical="center" wrapText="1"/>
    </xf>
    <xf numFmtId="0" fontId="6" fillId="9" borderId="96" xfId="2" applyFont="1" applyFill="1" applyBorder="1" applyAlignment="1">
      <alignment horizontal="center" vertical="center" wrapText="1"/>
    </xf>
    <xf numFmtId="0" fontId="6" fillId="9" borderId="97" xfId="2" applyFont="1" applyFill="1" applyBorder="1" applyAlignment="1">
      <alignment horizontal="center" vertical="center" wrapText="1"/>
    </xf>
    <xf numFmtId="0" fontId="6" fillId="9" borderId="98" xfId="2" applyFont="1" applyFill="1" applyBorder="1" applyAlignment="1">
      <alignment horizontal="center" vertical="center" wrapText="1"/>
    </xf>
    <xf numFmtId="0" fontId="6" fillId="9" borderId="99" xfId="2" applyFont="1" applyFill="1" applyBorder="1" applyAlignment="1">
      <alignment horizontal="center" vertical="center" wrapText="1"/>
    </xf>
    <xf numFmtId="0" fontId="6" fillId="9" borderId="108" xfId="2" applyFont="1" applyFill="1" applyBorder="1" applyAlignment="1">
      <alignment horizontal="center" vertical="center" wrapText="1"/>
    </xf>
    <xf numFmtId="0" fontId="6" fillId="9" borderId="18" xfId="1" applyFont="1" applyFill="1" applyBorder="1" applyAlignment="1">
      <alignment horizontal="center" vertical="center"/>
    </xf>
    <xf numFmtId="0" fontId="6" fillId="5" borderId="18" xfId="1" applyFont="1" applyFill="1" applyBorder="1" applyAlignment="1">
      <alignment horizontal="center" vertical="center"/>
    </xf>
    <xf numFmtId="0" fontId="6" fillId="9" borderId="41" xfId="1" applyFont="1" applyFill="1" applyBorder="1" applyAlignment="1">
      <alignment horizontal="center" vertical="center" wrapText="1"/>
    </xf>
    <xf numFmtId="0" fontId="6" fillId="9" borderId="37" xfId="1" applyFont="1" applyFill="1" applyBorder="1" applyAlignment="1">
      <alignment horizontal="center" vertical="center"/>
    </xf>
    <xf numFmtId="0" fontId="6" fillId="9" borderId="40" xfId="1" applyFont="1" applyFill="1" applyBorder="1" applyAlignment="1">
      <alignment horizontal="center" vertical="center"/>
    </xf>
    <xf numFmtId="0" fontId="6" fillId="9" borderId="28" xfId="1" applyFont="1" applyFill="1" applyBorder="1" applyAlignment="1">
      <alignment horizontal="center" vertical="center"/>
    </xf>
    <xf numFmtId="0" fontId="6" fillId="9" borderId="27" xfId="1" applyFont="1" applyFill="1" applyBorder="1" applyAlignment="1">
      <alignment horizontal="center" vertical="center"/>
    </xf>
    <xf numFmtId="0" fontId="6" fillId="9" borderId="29" xfId="1" applyFont="1" applyFill="1" applyBorder="1" applyAlignment="1">
      <alignment horizontal="center" vertical="center"/>
    </xf>
    <xf numFmtId="0" fontId="6" fillId="0" borderId="18" xfId="1" applyFont="1" applyFill="1" applyBorder="1" applyAlignment="1">
      <alignment horizontal="center" vertical="center"/>
    </xf>
    <xf numFmtId="0" fontId="6" fillId="5" borderId="15" xfId="1" applyFont="1" applyFill="1" applyBorder="1" applyAlignment="1">
      <alignment horizontal="center" vertical="center" shrinkToFit="1"/>
    </xf>
    <xf numFmtId="0" fontId="6" fillId="5" borderId="14" xfId="1" applyFont="1" applyFill="1" applyBorder="1" applyAlignment="1">
      <alignment horizontal="center" vertical="center" shrinkToFit="1"/>
    </xf>
    <xf numFmtId="0" fontId="6" fillId="5" borderId="16" xfId="1" applyFont="1" applyFill="1" applyBorder="1" applyAlignment="1">
      <alignment horizontal="center" vertical="center" shrinkToFit="1"/>
    </xf>
    <xf numFmtId="0" fontId="6" fillId="11" borderId="15" xfId="1" applyFont="1" applyFill="1" applyBorder="1" applyAlignment="1">
      <alignment horizontal="left" vertical="center" shrinkToFit="1"/>
    </xf>
    <xf numFmtId="0" fontId="6" fillId="11" borderId="14" xfId="1" applyFont="1" applyFill="1" applyBorder="1" applyAlignment="1">
      <alignment horizontal="left" vertical="center" shrinkToFit="1"/>
    </xf>
    <xf numFmtId="0" fontId="6" fillId="11" borderId="16" xfId="1" applyFont="1" applyFill="1" applyBorder="1" applyAlignment="1">
      <alignment horizontal="left" vertical="center" shrinkToFit="1"/>
    </xf>
    <xf numFmtId="0" fontId="6" fillId="0" borderId="0" xfId="2" applyFont="1" applyFill="1" applyAlignment="1">
      <alignment horizontal="left" vertical="center"/>
    </xf>
    <xf numFmtId="185" fontId="8" fillId="0" borderId="0" xfId="1" applyNumberFormat="1" applyFont="1" applyBorder="1" applyAlignment="1">
      <alignment horizontal="left" vertical="center"/>
    </xf>
    <xf numFmtId="178" fontId="6" fillId="11" borderId="41" xfId="2" applyNumberFormat="1" applyFont="1" applyFill="1" applyBorder="1" applyAlignment="1">
      <alignment vertical="center" wrapText="1"/>
    </xf>
    <xf numFmtId="178" fontId="6" fillId="11" borderId="40" xfId="2" applyNumberFormat="1" applyFont="1" applyFill="1" applyBorder="1" applyAlignment="1">
      <alignment vertical="center" wrapText="1"/>
    </xf>
    <xf numFmtId="178" fontId="6" fillId="11" borderId="188" xfId="2" applyNumberFormat="1" applyFont="1" applyFill="1" applyBorder="1" applyAlignment="1">
      <alignment vertical="center" wrapText="1"/>
    </xf>
    <xf numFmtId="178" fontId="6" fillId="11" borderId="130" xfId="2" applyNumberFormat="1" applyFont="1" applyFill="1" applyBorder="1" applyAlignment="1">
      <alignment vertical="center" wrapText="1"/>
    </xf>
    <xf numFmtId="178" fontId="6" fillId="11" borderId="139" xfId="2" applyNumberFormat="1" applyFont="1" applyFill="1" applyBorder="1" applyAlignment="1">
      <alignment horizontal="right" vertical="center" shrinkToFit="1"/>
    </xf>
    <xf numFmtId="178" fontId="6" fillId="11" borderId="140" xfId="2" applyNumberFormat="1" applyFont="1" applyFill="1" applyBorder="1" applyAlignment="1">
      <alignment horizontal="right" vertical="center" shrinkToFit="1"/>
    </xf>
    <xf numFmtId="0" fontId="6" fillId="0" borderId="190" xfId="2" applyFont="1" applyBorder="1" applyAlignment="1">
      <alignment horizontal="center" vertical="center" wrapText="1"/>
    </xf>
    <xf numFmtId="0" fontId="6" fillId="0" borderId="189" xfId="2" applyFont="1" applyBorder="1" applyAlignment="1">
      <alignment horizontal="center" vertical="center" wrapText="1"/>
    </xf>
    <xf numFmtId="0" fontId="6" fillId="9" borderId="145" xfId="2" applyFont="1" applyFill="1" applyBorder="1" applyAlignment="1">
      <alignment horizontal="center" vertical="center" wrapText="1"/>
    </xf>
    <xf numFmtId="0" fontId="6" fillId="9" borderId="124" xfId="2" applyFont="1" applyFill="1" applyBorder="1" applyAlignment="1">
      <alignment horizontal="center" vertical="center" wrapText="1"/>
    </xf>
    <xf numFmtId="183" fontId="6" fillId="0" borderId="15" xfId="2" applyNumberFormat="1" applyFont="1" applyBorder="1" applyAlignment="1">
      <alignment horizontal="center" vertical="center" shrinkToFit="1"/>
    </xf>
    <xf numFmtId="183" fontId="6" fillId="0" borderId="16" xfId="2" applyNumberFormat="1" applyFont="1" applyBorder="1" applyAlignment="1">
      <alignment horizontal="center" vertical="center" shrinkToFit="1"/>
    </xf>
    <xf numFmtId="0" fontId="6" fillId="0" borderId="18" xfId="2" applyFont="1" applyBorder="1" applyAlignment="1">
      <alignment horizontal="center" vertical="center" wrapText="1" shrinkToFit="1"/>
    </xf>
    <xf numFmtId="0" fontId="9" fillId="0" borderId="18" xfId="2" applyFont="1" applyBorder="1" applyAlignment="1">
      <alignment horizontal="center" vertical="center" wrapText="1"/>
    </xf>
    <xf numFmtId="0" fontId="6" fillId="0" borderId="141" xfId="2" applyFont="1" applyBorder="1" applyAlignment="1">
      <alignment horizontal="center" vertical="center" shrinkToFit="1"/>
    </xf>
    <xf numFmtId="0" fontId="6" fillId="0" borderId="142" xfId="2" applyFont="1" applyBorder="1" applyAlignment="1">
      <alignment horizontal="center" vertical="center" shrinkToFit="1"/>
    </xf>
    <xf numFmtId="0" fontId="6" fillId="0" borderId="143" xfId="2" applyFont="1" applyBorder="1" applyAlignment="1">
      <alignment horizontal="center" vertical="center" shrinkToFit="1"/>
    </xf>
    <xf numFmtId="0" fontId="6" fillId="0" borderId="139" xfId="2" applyFont="1" applyBorder="1" applyAlignment="1">
      <alignment horizontal="center" vertical="center" wrapText="1"/>
    </xf>
    <xf numFmtId="0" fontId="6" fillId="0" borderId="140" xfId="2" applyFont="1" applyBorder="1" applyAlignment="1">
      <alignment horizontal="center" vertical="center" wrapText="1"/>
    </xf>
    <xf numFmtId="0" fontId="6" fillId="0" borderId="158" xfId="2" applyFont="1" applyBorder="1" applyAlignment="1">
      <alignment horizontal="center" vertical="center" wrapText="1"/>
    </xf>
    <xf numFmtId="182" fontId="6" fillId="11" borderId="161" xfId="2" applyNumberFormat="1" applyFont="1" applyFill="1" applyBorder="1" applyAlignment="1">
      <alignment horizontal="center" vertical="center" shrinkToFit="1"/>
    </xf>
    <xf numFmtId="182" fontId="6" fillId="11" borderId="162" xfId="2" applyNumberFormat="1" applyFont="1" applyFill="1" applyBorder="1" applyAlignment="1">
      <alignment horizontal="center" vertical="center" shrinkToFit="1"/>
    </xf>
    <xf numFmtId="183" fontId="6" fillId="11" borderId="161" xfId="2" applyNumberFormat="1" applyFont="1" applyFill="1" applyBorder="1" applyAlignment="1">
      <alignment horizontal="center" vertical="center" shrinkToFit="1"/>
    </xf>
    <xf numFmtId="183" fontId="6" fillId="11" borderId="162" xfId="2" applyNumberFormat="1" applyFont="1" applyFill="1" applyBorder="1" applyAlignment="1">
      <alignment horizontal="center" vertical="center" shrinkToFit="1"/>
    </xf>
    <xf numFmtId="0" fontId="6" fillId="0" borderId="164" xfId="1" applyFont="1" applyFill="1" applyBorder="1" applyAlignment="1">
      <alignment horizontal="right" vertical="center"/>
    </xf>
    <xf numFmtId="0" fontId="6" fillId="0" borderId="165" xfId="1" applyFont="1" applyFill="1" applyBorder="1" applyAlignment="1">
      <alignment horizontal="right" vertical="center"/>
    </xf>
    <xf numFmtId="182" fontId="6" fillId="0" borderId="12" xfId="1" applyNumberFormat="1" applyFont="1" applyFill="1" applyBorder="1" applyAlignment="1">
      <alignment horizontal="center" vertical="center"/>
    </xf>
    <xf numFmtId="182" fontId="6" fillId="0" borderId="11" xfId="1" applyNumberFormat="1" applyFont="1" applyFill="1" applyBorder="1" applyAlignment="1">
      <alignment horizontal="center" vertical="center"/>
    </xf>
    <xf numFmtId="182" fontId="6" fillId="0" borderId="10" xfId="1" applyNumberFormat="1" applyFont="1" applyFill="1" applyBorder="1" applyAlignment="1">
      <alignment horizontal="center" vertical="center"/>
    </xf>
    <xf numFmtId="0" fontId="36" fillId="0" borderId="14" xfId="1" applyFont="1" applyFill="1" applyBorder="1" applyAlignment="1">
      <alignment horizontal="center" vertical="center"/>
    </xf>
    <xf numFmtId="0" fontId="36" fillId="0" borderId="16" xfId="1" applyFont="1" applyFill="1" applyBorder="1" applyAlignment="1">
      <alignment horizontal="center" vertical="center"/>
    </xf>
    <xf numFmtId="0" fontId="6" fillId="0" borderId="117" xfId="2" applyFont="1" applyBorder="1" applyAlignment="1">
      <alignment horizontal="center" vertical="center" wrapText="1"/>
    </xf>
    <xf numFmtId="0" fontId="6" fillId="0" borderId="126" xfId="2" applyFont="1" applyBorder="1" applyAlignment="1">
      <alignment horizontal="center" vertical="center" wrapText="1"/>
    </xf>
    <xf numFmtId="177" fontId="6" fillId="11" borderId="118" xfId="2" applyNumberFormat="1" applyFont="1" applyFill="1" applyBorder="1" applyAlignment="1">
      <alignment horizontal="center" vertical="center" wrapText="1"/>
    </xf>
    <xf numFmtId="177" fontId="6" fillId="11" borderId="40" xfId="2" applyNumberFormat="1" applyFont="1" applyFill="1" applyBorder="1" applyAlignment="1">
      <alignment horizontal="center" vertical="center" wrapText="1"/>
    </xf>
    <xf numFmtId="177" fontId="6" fillId="11" borderId="127" xfId="2" applyNumberFormat="1" applyFont="1" applyFill="1" applyBorder="1" applyAlignment="1">
      <alignment horizontal="center" vertical="center" wrapText="1"/>
    </xf>
    <xf numFmtId="177" fontId="6" fillId="11" borderId="130" xfId="2" applyNumberFormat="1" applyFont="1" applyFill="1" applyBorder="1" applyAlignment="1">
      <alignment horizontal="center" vertical="center" wrapText="1"/>
    </xf>
    <xf numFmtId="0" fontId="6" fillId="0" borderId="116" xfId="2" applyFont="1" applyBorder="1" applyAlignment="1">
      <alignment horizontal="center" vertical="center" wrapText="1"/>
    </xf>
    <xf numFmtId="0" fontId="6" fillId="0" borderId="125" xfId="2" applyFont="1" applyBorder="1" applyAlignment="1">
      <alignment horizontal="center" vertical="center" wrapText="1"/>
    </xf>
    <xf numFmtId="0" fontId="6" fillId="0" borderId="150" xfId="2" applyFont="1" applyBorder="1" applyAlignment="1">
      <alignment horizontal="center" vertical="center" shrinkToFit="1"/>
    </xf>
    <xf numFmtId="0" fontId="6" fillId="0" borderId="151" xfId="2" applyFont="1" applyBorder="1" applyAlignment="1">
      <alignment horizontal="center" vertical="center" shrinkToFit="1"/>
    </xf>
    <xf numFmtId="0" fontId="6" fillId="0" borderId="155" xfId="2" applyFont="1" applyBorder="1" applyAlignment="1">
      <alignment horizontal="center" vertical="center" shrinkToFit="1"/>
    </xf>
    <xf numFmtId="0" fontId="10" fillId="0" borderId="92" xfId="2" applyFont="1" applyBorder="1" applyAlignment="1">
      <alignment horizontal="center" vertical="center" wrapText="1"/>
    </xf>
    <xf numFmtId="0" fontId="10" fillId="0" borderId="106" xfId="2" applyFont="1" applyBorder="1" applyAlignment="1">
      <alignment horizontal="center" vertical="center" wrapText="1"/>
    </xf>
    <xf numFmtId="0" fontId="6" fillId="0" borderId="93" xfId="2" applyFont="1" applyBorder="1" applyAlignment="1">
      <alignment horizontal="center" vertical="center" wrapText="1"/>
    </xf>
    <xf numFmtId="0" fontId="6" fillId="0" borderId="94" xfId="2" applyFont="1" applyBorder="1" applyAlignment="1">
      <alignment horizontal="center" vertical="center" wrapText="1"/>
    </xf>
    <xf numFmtId="0" fontId="6" fillId="0" borderId="95" xfId="2" applyFont="1" applyBorder="1" applyAlignment="1">
      <alignment horizontal="center" vertical="center" wrapText="1"/>
    </xf>
    <xf numFmtId="0" fontId="6" fillId="0" borderId="96" xfId="2" applyFont="1" applyBorder="1" applyAlignment="1">
      <alignment horizontal="center" vertical="center" wrapText="1"/>
    </xf>
    <xf numFmtId="0" fontId="6" fillId="0" borderId="97" xfId="2" applyFont="1" applyBorder="1" applyAlignment="1">
      <alignment horizontal="center" vertical="center" wrapText="1"/>
    </xf>
    <xf numFmtId="0" fontId="6" fillId="0" borderId="9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108"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41" xfId="1" applyFont="1" applyFill="1" applyBorder="1" applyAlignment="1">
      <alignment horizontal="center" vertical="center" wrapText="1"/>
    </xf>
    <xf numFmtId="0" fontId="6" fillId="0" borderId="37"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15"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9" fillId="0" borderId="164"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64" xfId="11" applyFont="1" applyBorder="1" applyAlignment="1">
      <alignment horizontal="center" vertical="center"/>
    </xf>
    <xf numFmtId="0" fontId="9" fillId="0" borderId="16" xfId="11" applyFont="1" applyBorder="1" applyAlignment="1">
      <alignment horizontal="center" vertical="center"/>
    </xf>
    <xf numFmtId="188" fontId="3" fillId="0" borderId="164" xfId="1" applyNumberFormat="1" applyFont="1" applyFill="1" applyBorder="1" applyAlignment="1">
      <alignment vertical="center" wrapText="1"/>
    </xf>
    <xf numFmtId="188" fontId="3" fillId="0" borderId="16" xfId="1" applyNumberFormat="1" applyFont="1" applyFill="1" applyBorder="1" applyAlignment="1">
      <alignment vertical="center" wrapText="1"/>
    </xf>
    <xf numFmtId="188" fontId="3" fillId="0" borderId="164" xfId="1" applyNumberFormat="1" applyFont="1" applyFill="1" applyBorder="1" applyAlignment="1">
      <alignment vertical="center"/>
    </xf>
    <xf numFmtId="188" fontId="3" fillId="0" borderId="16" xfId="1" applyNumberFormat="1" applyFont="1" applyFill="1" applyBorder="1" applyAlignment="1">
      <alignment vertical="center"/>
    </xf>
    <xf numFmtId="188" fontId="15" fillId="0" borderId="164" xfId="8" applyNumberFormat="1" applyFont="1" applyBorder="1" applyAlignment="1">
      <alignment vertical="center"/>
    </xf>
    <xf numFmtId="188" fontId="15" fillId="0" borderId="16" xfId="8" applyNumberFormat="1" applyFont="1" applyBorder="1" applyAlignment="1">
      <alignment vertical="center"/>
    </xf>
    <xf numFmtId="0" fontId="6" fillId="0" borderId="0" xfId="12" applyFont="1" applyBorder="1" applyAlignment="1">
      <alignment horizontal="center" vertical="center" shrinkToFit="1"/>
    </xf>
    <xf numFmtId="0" fontId="6" fillId="5" borderId="3" xfId="12" applyFont="1" applyFill="1" applyBorder="1" applyAlignment="1" applyProtection="1">
      <alignment horizontal="center" vertical="center"/>
      <protection locked="0"/>
    </xf>
    <xf numFmtId="0" fontId="6" fillId="5" borderId="2" xfId="12" applyFont="1" applyFill="1" applyBorder="1" applyAlignment="1" applyProtection="1">
      <alignment horizontal="center" vertical="center"/>
      <protection locked="0"/>
    </xf>
    <xf numFmtId="0" fontId="6" fillId="5" borderId="1" xfId="12" applyFont="1" applyFill="1" applyBorder="1" applyAlignment="1" applyProtection="1">
      <alignment horizontal="center" vertical="center"/>
      <protection locked="0"/>
    </xf>
    <xf numFmtId="0" fontId="6" fillId="0" borderId="0" xfId="12" applyFont="1" applyAlignment="1">
      <alignment horizontal="left" vertical="center"/>
    </xf>
    <xf numFmtId="0" fontId="6" fillId="0" borderId="58" xfId="12" applyFont="1" applyBorder="1" applyAlignment="1">
      <alignment horizontal="left" vertical="center"/>
    </xf>
    <xf numFmtId="0" fontId="6" fillId="0" borderId="0" xfId="12" applyFont="1" applyAlignment="1">
      <alignment horizontal="left" vertical="top"/>
    </xf>
    <xf numFmtId="0" fontId="6" fillId="0" borderId="0" xfId="12" applyFont="1" applyAlignment="1">
      <alignment horizontal="left" vertical="center" shrinkToFit="1"/>
    </xf>
    <xf numFmtId="0" fontId="6" fillId="0" borderId="58" xfId="12" applyFont="1" applyBorder="1" applyAlignment="1">
      <alignment horizontal="left" vertical="center" shrinkToFit="1"/>
    </xf>
    <xf numFmtId="0" fontId="6" fillId="0" borderId="163" xfId="12" applyFont="1" applyFill="1" applyBorder="1" applyAlignment="1">
      <alignment horizontal="left" vertical="center"/>
    </xf>
    <xf numFmtId="0" fontId="6" fillId="0" borderId="39" xfId="12" applyFont="1" applyFill="1" applyBorder="1" applyAlignment="1">
      <alignment horizontal="left" vertical="center"/>
    </xf>
    <xf numFmtId="0" fontId="6" fillId="0" borderId="24" xfId="12" applyFont="1" applyFill="1" applyBorder="1" applyAlignment="1">
      <alignment horizontal="left" vertical="center"/>
    </xf>
    <xf numFmtId="0" fontId="6" fillId="0" borderId="41" xfId="12" applyFont="1" applyFill="1" applyBorder="1" applyAlignment="1">
      <alignment horizontal="left" vertical="center" wrapText="1"/>
    </xf>
    <xf numFmtId="0" fontId="6" fillId="0" borderId="37" xfId="12" applyFont="1" applyFill="1" applyBorder="1" applyAlignment="1">
      <alignment horizontal="left" vertical="center" wrapText="1"/>
    </xf>
    <xf numFmtId="0" fontId="6" fillId="0" borderId="40" xfId="12" applyFont="1" applyFill="1" applyBorder="1" applyAlignment="1">
      <alignment horizontal="left" vertical="center" wrapText="1"/>
    </xf>
    <xf numFmtId="0" fontId="6" fillId="0" borderId="28" xfId="12" applyFont="1" applyFill="1" applyBorder="1" applyAlignment="1">
      <alignment horizontal="left" vertical="center" wrapText="1"/>
    </xf>
    <xf numFmtId="0" fontId="6" fillId="0" borderId="27" xfId="12" applyFont="1" applyFill="1" applyBorder="1" applyAlignment="1">
      <alignment horizontal="left" vertical="center" wrapText="1"/>
    </xf>
    <xf numFmtId="0" fontId="6" fillId="0" borderId="29" xfId="12" applyFont="1" applyFill="1" applyBorder="1" applyAlignment="1">
      <alignment horizontal="left" vertical="center" wrapText="1"/>
    </xf>
    <xf numFmtId="0" fontId="6" fillId="5" borderId="168" xfId="12" applyFont="1" applyFill="1" applyBorder="1" applyAlignment="1" applyProtection="1">
      <alignment horizontal="center" vertical="center"/>
      <protection locked="0"/>
    </xf>
    <xf numFmtId="0" fontId="6" fillId="5" borderId="170" xfId="12" applyFont="1" applyFill="1" applyBorder="1" applyAlignment="1" applyProtection="1">
      <alignment horizontal="center" vertical="center"/>
      <protection locked="0"/>
    </xf>
    <xf numFmtId="0" fontId="6" fillId="0" borderId="166" xfId="12" applyFont="1" applyFill="1" applyBorder="1" applyAlignment="1">
      <alignment horizontal="center" vertical="center"/>
    </xf>
    <xf numFmtId="0" fontId="6" fillId="0" borderId="0" xfId="12" applyFont="1" applyFill="1" applyBorder="1" applyAlignment="1">
      <alignment horizontal="left" vertical="center"/>
    </xf>
    <xf numFmtId="0" fontId="6" fillId="0" borderId="169" xfId="12" applyFont="1" applyFill="1" applyBorder="1" applyAlignment="1">
      <alignment horizontal="center" vertical="center"/>
    </xf>
    <xf numFmtId="0" fontId="6" fillId="0" borderId="171" xfId="12" applyFont="1" applyFill="1" applyBorder="1" applyAlignment="1">
      <alignment horizontal="center" vertical="center"/>
    </xf>
    <xf numFmtId="0" fontId="17" fillId="15" borderId="36" xfId="8" applyFont="1" applyFill="1" applyBorder="1" applyAlignment="1">
      <alignment horizontal="center" vertical="center"/>
    </xf>
    <xf numFmtId="0" fontId="17" fillId="15" borderId="34" xfId="8" applyFont="1" applyFill="1" applyBorder="1" applyAlignment="1">
      <alignment horizontal="center" vertical="center"/>
    </xf>
    <xf numFmtId="0" fontId="17" fillId="15" borderId="33" xfId="8" applyFont="1" applyFill="1" applyBorder="1" applyAlignment="1">
      <alignment horizontal="center" vertical="center"/>
    </xf>
    <xf numFmtId="0" fontId="17" fillId="15" borderId="51" xfId="8" applyFont="1" applyFill="1" applyBorder="1" applyAlignment="1">
      <alignment horizontal="center" vertical="center"/>
    </xf>
    <xf numFmtId="0" fontId="17" fillId="15" borderId="5" xfId="8" applyFont="1" applyFill="1" applyBorder="1" applyAlignment="1">
      <alignment horizontal="center" vertical="center"/>
    </xf>
    <xf numFmtId="0" fontId="17" fillId="15" borderId="4" xfId="8" applyFont="1" applyFill="1" applyBorder="1" applyAlignment="1">
      <alignment horizontal="center" vertical="center"/>
    </xf>
    <xf numFmtId="49" fontId="31" fillId="4" borderId="36" xfId="12" applyNumberFormat="1" applyFont="1" applyFill="1" applyBorder="1" applyAlignment="1">
      <alignment horizontal="left" vertical="center"/>
    </xf>
    <xf numFmtId="0" fontId="31" fillId="4" borderId="34" xfId="12" applyNumberFormat="1" applyFont="1" applyFill="1" applyBorder="1" applyAlignment="1">
      <alignment horizontal="left" vertical="center"/>
    </xf>
    <xf numFmtId="0" fontId="31" fillId="4" borderId="33" xfId="12" applyNumberFormat="1" applyFont="1" applyFill="1" applyBorder="1" applyAlignment="1">
      <alignment horizontal="left" vertical="center"/>
    </xf>
    <xf numFmtId="0" fontId="31" fillId="4" borderId="51" xfId="12" applyNumberFormat="1" applyFont="1" applyFill="1" applyBorder="1" applyAlignment="1">
      <alignment horizontal="left" vertical="center"/>
    </xf>
    <xf numFmtId="0" fontId="31" fillId="4" borderId="5" xfId="12" applyNumberFormat="1" applyFont="1" applyFill="1" applyBorder="1" applyAlignment="1">
      <alignment horizontal="left" vertical="center"/>
    </xf>
    <xf numFmtId="0" fontId="31" fillId="4" borderId="4" xfId="12" applyNumberFormat="1" applyFont="1" applyFill="1" applyBorder="1" applyAlignment="1">
      <alignment horizontal="left" vertical="center"/>
    </xf>
    <xf numFmtId="49" fontId="17" fillId="4" borderId="36" xfId="8" applyNumberFormat="1" applyFont="1" applyFill="1" applyBorder="1" applyAlignment="1">
      <alignment horizontal="left" vertical="center"/>
    </xf>
    <xf numFmtId="49" fontId="17" fillId="4" borderId="34" xfId="8" applyNumberFormat="1" applyFont="1" applyFill="1" applyBorder="1" applyAlignment="1">
      <alignment horizontal="left" vertical="center"/>
    </xf>
    <xf numFmtId="49" fontId="17" fillId="4" borderId="33" xfId="8" applyNumberFormat="1" applyFont="1" applyFill="1" applyBorder="1" applyAlignment="1">
      <alignment horizontal="left" vertical="center"/>
    </xf>
    <xf numFmtId="49" fontId="17" fillId="4" borderId="51" xfId="8" applyNumberFormat="1" applyFont="1" applyFill="1" applyBorder="1" applyAlignment="1">
      <alignment horizontal="left" vertical="center"/>
    </xf>
    <xf numFmtId="49" fontId="17" fillId="4" borderId="5" xfId="8" applyNumberFormat="1" applyFont="1" applyFill="1" applyBorder="1" applyAlignment="1">
      <alignment horizontal="left" vertical="center"/>
    </xf>
    <xf numFmtId="49" fontId="17" fillId="4" borderId="4" xfId="8" applyNumberFormat="1" applyFont="1" applyFill="1" applyBorder="1" applyAlignment="1">
      <alignment horizontal="left" vertical="center"/>
    </xf>
    <xf numFmtId="0" fontId="32" fillId="0" borderId="34" xfId="12" applyFont="1" applyBorder="1" applyAlignment="1">
      <alignment horizontal="right" vertical="center"/>
    </xf>
    <xf numFmtId="0" fontId="6" fillId="0" borderId="0" xfId="12" applyFont="1" applyBorder="1" applyAlignment="1">
      <alignment horizontal="left" vertical="center"/>
    </xf>
    <xf numFmtId="0" fontId="43" fillId="0" borderId="0" xfId="13" applyFont="1" applyAlignment="1">
      <alignment horizontal="left" vertical="center" wrapText="1"/>
    </xf>
    <xf numFmtId="0" fontId="43" fillId="0" borderId="27" xfId="13" applyFont="1" applyBorder="1" applyAlignment="1">
      <alignment horizontal="left" vertical="center" wrapText="1"/>
    </xf>
    <xf numFmtId="0" fontId="33" fillId="0" borderId="72" xfId="13" applyFont="1" applyBorder="1" applyAlignment="1">
      <alignment horizontal="center" vertical="center"/>
    </xf>
    <xf numFmtId="0" fontId="33" fillId="0" borderId="73" xfId="13" applyFont="1" applyBorder="1" applyAlignment="1">
      <alignment horizontal="center" vertical="center"/>
    </xf>
    <xf numFmtId="0" fontId="33" fillId="0" borderId="74" xfId="13" applyFont="1" applyBorder="1" applyAlignment="1">
      <alignment horizontal="center" vertical="center"/>
    </xf>
    <xf numFmtId="0" fontId="0" fillId="0" borderId="24" xfId="13" applyFont="1" applyBorder="1" applyAlignment="1">
      <alignment horizontal="left" vertical="center" wrapText="1"/>
    </xf>
    <xf numFmtId="0" fontId="0" fillId="0" borderId="163" xfId="13" applyFont="1" applyBorder="1" applyAlignment="1">
      <alignment horizontal="left" vertical="center" wrapText="1"/>
    </xf>
    <xf numFmtId="0" fontId="42" fillId="0" borderId="57" xfId="13" applyFont="1" applyBorder="1" applyAlignment="1">
      <alignment horizontal="left" vertical="center" wrapText="1"/>
    </xf>
    <xf numFmtId="0" fontId="42" fillId="0" borderId="0" xfId="13" applyFont="1" applyBorder="1" applyAlignment="1">
      <alignment horizontal="left" vertical="center" wrapText="1"/>
    </xf>
    <xf numFmtId="0" fontId="42" fillId="0" borderId="38" xfId="13" applyFont="1" applyBorder="1" applyAlignment="1">
      <alignment horizontal="left" vertical="center" wrapText="1"/>
    </xf>
    <xf numFmtId="0" fontId="45" fillId="0" borderId="24" xfId="13" applyFont="1" applyFill="1" applyBorder="1" applyAlignment="1" applyProtection="1">
      <alignment horizontal="left" vertical="center" wrapText="1"/>
      <protection locked="0"/>
    </xf>
    <xf numFmtId="0" fontId="45" fillId="0" borderId="163" xfId="13" applyFont="1" applyFill="1" applyBorder="1" applyAlignment="1" applyProtection="1">
      <alignment horizontal="left" vertical="center" wrapText="1"/>
      <protection locked="0"/>
    </xf>
    <xf numFmtId="0" fontId="46" fillId="0" borderId="24" xfId="13" applyFont="1" applyFill="1" applyBorder="1" applyAlignment="1">
      <alignment horizontal="left" vertical="center" wrapText="1" shrinkToFit="1"/>
    </xf>
    <xf numFmtId="0" fontId="46" fillId="0" borderId="163" xfId="13" applyFont="1" applyFill="1" applyBorder="1" applyAlignment="1">
      <alignment horizontal="left" vertical="center" wrapText="1" shrinkToFit="1"/>
    </xf>
    <xf numFmtId="0" fontId="44" fillId="0" borderId="163" xfId="13" applyFont="1" applyFill="1" applyBorder="1" applyAlignment="1">
      <alignment horizontal="left" vertical="center" wrapText="1" shrinkToFit="1"/>
    </xf>
    <xf numFmtId="0" fontId="44" fillId="0" borderId="24" xfId="13" applyFont="1" applyBorder="1" applyAlignment="1">
      <alignment horizontal="left" vertical="center" wrapText="1"/>
    </xf>
    <xf numFmtId="0" fontId="44" fillId="0" borderId="163" xfId="13" applyFont="1" applyBorder="1" applyAlignment="1">
      <alignment horizontal="left" vertical="center" wrapText="1"/>
    </xf>
    <xf numFmtId="0" fontId="42" fillId="0" borderId="39" xfId="13" applyFont="1" applyBorder="1" applyAlignment="1" applyProtection="1">
      <alignment horizontal="center" vertical="center" textRotation="255" shrinkToFit="1"/>
    </xf>
    <xf numFmtId="0" fontId="42" fillId="0" borderId="75" xfId="13" applyFont="1" applyBorder="1" applyAlignment="1" applyProtection="1">
      <alignment horizontal="center" vertical="center" textRotation="255" shrinkToFit="1"/>
    </xf>
    <xf numFmtId="0" fontId="42" fillId="0" borderId="24" xfId="13" applyFont="1" applyBorder="1" applyAlignment="1" applyProtection="1">
      <alignment horizontal="center" vertical="center" textRotation="255" shrinkToFit="1"/>
    </xf>
    <xf numFmtId="0" fontId="40" fillId="0" borderId="163" xfId="13" applyFont="1" applyFill="1" applyBorder="1" applyAlignment="1">
      <alignment horizontal="left" vertical="center" wrapText="1"/>
    </xf>
    <xf numFmtId="0" fontId="45" fillId="0" borderId="163" xfId="13" applyFont="1" applyFill="1" applyBorder="1" applyAlignment="1">
      <alignment horizontal="left" vertical="center" wrapText="1"/>
    </xf>
    <xf numFmtId="0" fontId="5" fillId="0" borderId="39" xfId="13" applyFont="1" applyBorder="1" applyAlignment="1">
      <alignment vertical="center" wrapText="1"/>
    </xf>
    <xf numFmtId="0" fontId="5" fillId="0" borderId="75" xfId="13" applyFont="1" applyBorder="1" applyAlignment="1">
      <alignment vertical="center" wrapText="1"/>
    </xf>
    <xf numFmtId="0" fontId="45" fillId="0" borderId="39" xfId="13" applyFont="1" applyFill="1" applyBorder="1" applyAlignment="1" applyProtection="1">
      <alignment vertical="center" wrapText="1"/>
      <protection locked="0"/>
    </xf>
    <xf numFmtId="0" fontId="45" fillId="0" borderId="75" xfId="13" applyFont="1" applyFill="1" applyBorder="1" applyAlignment="1" applyProtection="1">
      <alignment vertical="center" wrapText="1"/>
      <protection locked="0"/>
    </xf>
    <xf numFmtId="0" fontId="45" fillId="0" borderId="24" xfId="13" applyFont="1" applyFill="1" applyBorder="1" applyAlignment="1" applyProtection="1">
      <alignment vertical="center" wrapText="1"/>
      <protection locked="0"/>
    </xf>
    <xf numFmtId="0" fontId="44" fillId="0" borderId="39" xfId="13" applyFont="1" applyBorder="1" applyAlignment="1">
      <alignment horizontal="left" vertical="top" wrapText="1"/>
    </xf>
    <xf numFmtId="0" fontId="44" fillId="0" borderId="75" xfId="13" applyFont="1" applyBorder="1" applyAlignment="1">
      <alignment horizontal="left" vertical="top" wrapText="1"/>
    </xf>
    <xf numFmtId="0" fontId="40" fillId="0" borderId="39" xfId="13" applyFont="1" applyFill="1" applyBorder="1" applyAlignment="1">
      <alignment vertical="center" wrapText="1"/>
    </xf>
    <xf numFmtId="0" fontId="40" fillId="0" borderId="75" xfId="13" applyFont="1" applyFill="1" applyBorder="1" applyAlignment="1">
      <alignment vertical="center" wrapText="1"/>
    </xf>
    <xf numFmtId="0" fontId="40" fillId="0" borderId="24" xfId="13" applyFont="1" applyFill="1" applyBorder="1" applyAlignment="1">
      <alignment vertical="center" wrapText="1"/>
    </xf>
    <xf numFmtId="0" fontId="45" fillId="0" borderId="164" xfId="13" applyFont="1" applyFill="1" applyBorder="1" applyAlignment="1">
      <alignment vertical="center" wrapText="1"/>
    </xf>
    <xf numFmtId="0" fontId="45" fillId="0" borderId="165" xfId="13" applyFont="1" applyFill="1" applyBorder="1" applyAlignment="1">
      <alignment vertical="center" wrapText="1"/>
    </xf>
    <xf numFmtId="0" fontId="45" fillId="0" borderId="16" xfId="13" applyFont="1" applyFill="1" applyBorder="1" applyAlignment="1">
      <alignment vertical="center" wrapText="1"/>
    </xf>
    <xf numFmtId="0" fontId="45" fillId="0" borderId="163" xfId="13" applyFont="1" applyFill="1" applyBorder="1" applyAlignment="1">
      <alignment horizontal="left" vertical="top" wrapText="1"/>
    </xf>
    <xf numFmtId="0" fontId="45" fillId="0" borderId="173" xfId="13" applyFont="1" applyFill="1" applyBorder="1" applyAlignment="1">
      <alignment horizontal="left" vertical="top" wrapText="1"/>
    </xf>
    <xf numFmtId="0" fontId="44" fillId="0" borderId="24" xfId="13" applyFont="1" applyBorder="1" applyAlignment="1">
      <alignment horizontal="left" vertical="top" wrapText="1"/>
    </xf>
    <xf numFmtId="0" fontId="45" fillId="2" borderId="57" xfId="13" applyFont="1" applyFill="1" applyBorder="1" applyAlignment="1">
      <alignment horizontal="left" vertical="center"/>
    </xf>
    <xf numFmtId="0" fontId="45" fillId="2" borderId="0" xfId="13" applyFont="1" applyFill="1" applyBorder="1" applyAlignment="1">
      <alignment horizontal="left" vertical="center"/>
    </xf>
    <xf numFmtId="0" fontId="45" fillId="2" borderId="38" xfId="13" applyFont="1" applyFill="1" applyBorder="1" applyAlignment="1">
      <alignment horizontal="left" vertical="center"/>
    </xf>
    <xf numFmtId="0" fontId="44" fillId="0" borderId="163" xfId="13" applyFont="1" applyBorder="1" applyAlignment="1">
      <alignment vertical="center" wrapText="1"/>
    </xf>
    <xf numFmtId="0" fontId="44" fillId="0" borderId="163" xfId="13" applyFont="1" applyBorder="1" applyAlignment="1">
      <alignment vertical="center"/>
    </xf>
    <xf numFmtId="0" fontId="45" fillId="0" borderId="175" xfId="13" applyFont="1" applyFill="1" applyBorder="1" applyAlignment="1" applyProtection="1">
      <alignment horizontal="left" vertical="center" wrapText="1"/>
      <protection locked="0"/>
    </xf>
    <xf numFmtId="0" fontId="45" fillId="0" borderId="54" xfId="13" applyFont="1" applyFill="1" applyBorder="1" applyAlignment="1" applyProtection="1">
      <alignment horizontal="left" vertical="center" wrapText="1"/>
      <protection locked="0"/>
    </xf>
    <xf numFmtId="0" fontId="45" fillId="2" borderId="52" xfId="13" applyFont="1" applyFill="1" applyBorder="1" applyAlignment="1">
      <alignment horizontal="left" vertical="center"/>
    </xf>
    <xf numFmtId="0" fontId="45" fillId="2" borderId="53" xfId="13" applyFont="1" applyFill="1" applyBorder="1" applyAlignment="1">
      <alignment horizontal="left" vertical="center"/>
    </xf>
    <xf numFmtId="0" fontId="45" fillId="2" borderId="54" xfId="13" applyFont="1" applyFill="1" applyBorder="1" applyAlignment="1">
      <alignment horizontal="left" vertical="center"/>
    </xf>
    <xf numFmtId="0" fontId="45" fillId="0" borderId="176" xfId="13" applyFont="1" applyFill="1" applyBorder="1" applyAlignment="1" applyProtection="1">
      <alignment horizontal="left" vertical="center" wrapText="1"/>
      <protection locked="0"/>
    </xf>
    <xf numFmtId="0" fontId="45" fillId="0" borderId="177" xfId="13" applyFont="1" applyFill="1" applyBorder="1" applyAlignment="1" applyProtection="1">
      <alignment horizontal="left" vertical="center" wrapText="1"/>
      <protection locked="0"/>
    </xf>
    <xf numFmtId="0" fontId="44" fillId="0" borderId="39" xfId="13" applyFont="1" applyBorder="1" applyAlignment="1">
      <alignment vertical="center" wrapText="1"/>
    </xf>
    <xf numFmtId="0" fontId="44" fillId="0" borderId="75" xfId="13" applyFont="1" applyBorder="1" applyAlignment="1">
      <alignment vertical="center" wrapText="1"/>
    </xf>
    <xf numFmtId="0" fontId="44" fillId="0" borderId="24" xfId="13" applyFont="1" applyBorder="1" applyAlignment="1">
      <alignment vertical="center" wrapText="1"/>
    </xf>
    <xf numFmtId="0" fontId="46" fillId="0" borderId="29" xfId="13" applyFont="1" applyFill="1" applyBorder="1" applyAlignment="1">
      <alignment horizontal="left" vertical="center" wrapText="1" shrinkToFit="1"/>
    </xf>
    <xf numFmtId="0" fontId="46" fillId="0" borderId="16" xfId="13" applyFont="1" applyFill="1" applyBorder="1" applyAlignment="1">
      <alignment horizontal="left" vertical="center" wrapText="1" shrinkToFit="1"/>
    </xf>
    <xf numFmtId="0" fontId="46" fillId="0" borderId="37" xfId="13" applyFont="1" applyFill="1" applyBorder="1" applyAlignment="1">
      <alignment horizontal="left" vertical="center" wrapText="1" shrinkToFit="1"/>
    </xf>
    <xf numFmtId="0" fontId="33" fillId="0" borderId="72" xfId="9" applyFont="1" applyBorder="1" applyAlignment="1">
      <alignment horizontal="center" vertical="center"/>
    </xf>
    <xf numFmtId="0" fontId="33" fillId="0" borderId="73" xfId="9" applyFont="1" applyBorder="1" applyAlignment="1">
      <alignment horizontal="center" vertical="center"/>
    </xf>
    <xf numFmtId="0" fontId="33" fillId="0" borderId="74" xfId="9" applyFont="1" applyBorder="1" applyAlignment="1">
      <alignment horizontal="center" vertical="center"/>
    </xf>
    <xf numFmtId="0" fontId="44" fillId="0" borderId="178" xfId="9" applyFont="1" applyBorder="1" applyAlignment="1">
      <alignment horizontal="left" vertical="center" wrapText="1"/>
    </xf>
    <xf numFmtId="0" fontId="44" fillId="0" borderId="75" xfId="9" applyFont="1" applyBorder="1" applyAlignment="1">
      <alignment horizontal="left" vertical="center" wrapText="1"/>
    </xf>
    <xf numFmtId="0" fontId="44" fillId="0" borderId="24" xfId="9" applyFont="1" applyBorder="1" applyAlignment="1">
      <alignment horizontal="left" vertical="center" wrapText="1"/>
    </xf>
    <xf numFmtId="0" fontId="44" fillId="0" borderId="39" xfId="9" applyFont="1" applyBorder="1" applyAlignment="1">
      <alignment horizontal="left" vertical="center" wrapText="1"/>
    </xf>
    <xf numFmtId="0" fontId="44" fillId="0" borderId="163" xfId="0" applyFont="1" applyBorder="1" applyAlignment="1">
      <alignment horizontal="left" vertical="center" wrapText="1"/>
    </xf>
    <xf numFmtId="0" fontId="33" fillId="0" borderId="178" xfId="9" applyFont="1" applyBorder="1" applyAlignment="1">
      <alignment horizontal="left" vertical="center" wrapText="1"/>
    </xf>
    <xf numFmtId="0" fontId="33" fillId="0" borderId="75" xfId="9" applyFont="1" applyBorder="1" applyAlignment="1">
      <alignment horizontal="left" vertical="center" wrapText="1"/>
    </xf>
    <xf numFmtId="0" fontId="33" fillId="0" borderId="24" xfId="9" applyFont="1" applyBorder="1" applyAlignment="1">
      <alignment horizontal="left" vertical="center" wrapText="1"/>
    </xf>
    <xf numFmtId="0" fontId="42" fillId="0" borderId="191" xfId="9" applyFont="1" applyBorder="1" applyAlignment="1">
      <alignment horizontal="left" vertical="center" wrapText="1"/>
    </xf>
    <xf numFmtId="0" fontId="42" fillId="0" borderId="192" xfId="9" applyFont="1" applyBorder="1" applyAlignment="1">
      <alignment horizontal="left" vertical="center" wrapText="1"/>
    </xf>
    <xf numFmtId="0" fontId="42" fillId="0" borderId="193" xfId="9" applyFont="1" applyBorder="1" applyAlignment="1">
      <alignment horizontal="left" vertical="center" wrapText="1"/>
    </xf>
    <xf numFmtId="0" fontId="42" fillId="0" borderId="57" xfId="9" applyFont="1" applyBorder="1" applyAlignment="1">
      <alignment horizontal="left" vertical="center" wrapText="1"/>
    </xf>
    <xf numFmtId="0" fontId="42" fillId="0" borderId="0" xfId="9" applyFont="1" applyBorder="1" applyAlignment="1">
      <alignment horizontal="left" vertical="center" wrapText="1"/>
    </xf>
    <xf numFmtId="0" fontId="42" fillId="0" borderId="38" xfId="9" applyFont="1" applyBorder="1" applyAlignment="1">
      <alignment horizontal="left" vertical="center" wrapText="1"/>
    </xf>
    <xf numFmtId="0" fontId="42" fillId="0" borderId="28" xfId="9" applyFont="1" applyBorder="1" applyAlignment="1">
      <alignment horizontal="left" vertical="center" wrapText="1"/>
    </xf>
    <xf numFmtId="0" fontId="42" fillId="0" borderId="27" xfId="9" applyFont="1" applyBorder="1" applyAlignment="1">
      <alignment horizontal="left" vertical="center" wrapText="1"/>
    </xf>
    <xf numFmtId="0" fontId="42" fillId="0" borderId="29" xfId="9" applyFont="1" applyBorder="1" applyAlignment="1">
      <alignment horizontal="left" vertical="center" wrapText="1"/>
    </xf>
    <xf numFmtId="0" fontId="42" fillId="0" borderId="178" xfId="9" applyFont="1" applyBorder="1" applyAlignment="1" applyProtection="1">
      <alignment horizontal="left" vertical="center" wrapText="1"/>
      <protection locked="0"/>
    </xf>
    <xf numFmtId="0" fontId="42" fillId="0" borderId="75" xfId="9" applyFont="1" applyBorder="1" applyAlignment="1" applyProtection="1">
      <alignment horizontal="left" vertical="center" wrapText="1"/>
      <protection locked="0"/>
    </xf>
    <xf numFmtId="0" fontId="42" fillId="0" borderId="24" xfId="9" applyFont="1" applyBorder="1" applyAlignment="1" applyProtection="1">
      <alignment horizontal="left" vertical="center" wrapText="1"/>
      <protection locked="0"/>
    </xf>
    <xf numFmtId="0" fontId="42" fillId="0" borderId="41" xfId="9" applyFont="1" applyBorder="1" applyAlignment="1">
      <alignment horizontal="left" vertical="center" wrapText="1"/>
    </xf>
    <xf numFmtId="0" fontId="42" fillId="0" borderId="37" xfId="9" applyFont="1" applyBorder="1" applyAlignment="1">
      <alignment horizontal="left" vertical="center" wrapText="1"/>
    </xf>
    <xf numFmtId="0" fontId="42" fillId="0" borderId="40" xfId="9" applyFont="1" applyBorder="1" applyAlignment="1">
      <alignment horizontal="left" vertical="center" wrapText="1"/>
    </xf>
    <xf numFmtId="0" fontId="42" fillId="0" borderId="39" xfId="9" applyFont="1" applyBorder="1" applyAlignment="1" applyProtection="1">
      <alignment horizontal="left" vertical="center" wrapText="1"/>
      <protection locked="0"/>
    </xf>
    <xf numFmtId="0" fontId="3" fillId="0" borderId="164" xfId="11" applyFont="1" applyBorder="1" applyAlignment="1">
      <alignment horizontal="center" vertical="center" wrapText="1"/>
    </xf>
    <xf numFmtId="0" fontId="3" fillId="0" borderId="16" xfId="11" applyFont="1" applyBorder="1" applyAlignment="1">
      <alignment horizontal="center" vertical="center"/>
    </xf>
    <xf numFmtId="187" fontId="3" fillId="0" borderId="164" xfId="1" applyNumberFormat="1" applyFont="1" applyFill="1" applyBorder="1" applyAlignment="1">
      <alignment vertical="center" wrapText="1"/>
    </xf>
    <xf numFmtId="187" fontId="3" fillId="0" borderId="16" xfId="1" applyNumberFormat="1" applyFont="1" applyFill="1" applyBorder="1" applyAlignment="1">
      <alignment vertical="center" wrapText="1"/>
    </xf>
    <xf numFmtId="180" fontId="31" fillId="0" borderId="164" xfId="10" applyNumberFormat="1" applyFont="1" applyBorder="1" applyAlignment="1">
      <alignment vertical="center"/>
    </xf>
    <xf numFmtId="180" fontId="31" fillId="0" borderId="16" xfId="10" applyNumberFormat="1" applyFont="1" applyBorder="1" applyAlignment="1">
      <alignment vertical="center"/>
    </xf>
    <xf numFmtId="0" fontId="31" fillId="0" borderId="164" xfId="0" applyFont="1" applyBorder="1" applyAlignment="1">
      <alignment horizontal="center" vertical="center"/>
    </xf>
    <xf numFmtId="0" fontId="31" fillId="0" borderId="165" xfId="0" applyFont="1" applyBorder="1" applyAlignment="1">
      <alignment horizontal="center" vertical="center"/>
    </xf>
    <xf numFmtId="0" fontId="31" fillId="0" borderId="16" xfId="0" applyFont="1" applyBorder="1" applyAlignment="1">
      <alignment horizontal="center" vertical="center"/>
    </xf>
    <xf numFmtId="0" fontId="3" fillId="0" borderId="16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64" xfId="11" applyFont="1" applyBorder="1" applyAlignment="1">
      <alignment horizontal="center" vertical="center"/>
    </xf>
    <xf numFmtId="49" fontId="50" fillId="3" borderId="165" xfId="0" applyNumberFormat="1" applyFont="1" applyFill="1" applyBorder="1" applyAlignment="1">
      <alignment horizontal="left" vertical="center"/>
    </xf>
    <xf numFmtId="49" fontId="50" fillId="3" borderId="16" xfId="0" applyNumberFormat="1" applyFont="1" applyFill="1" applyBorder="1" applyAlignment="1">
      <alignment horizontal="left" vertical="center"/>
    </xf>
    <xf numFmtId="0" fontId="3" fillId="0" borderId="164" xfId="1" applyNumberFormat="1" applyFont="1" applyFill="1" applyBorder="1" applyAlignment="1">
      <alignment vertical="center" wrapText="1"/>
    </xf>
    <xf numFmtId="186" fontId="3" fillId="0" borderId="164" xfId="1" applyNumberFormat="1" applyFont="1" applyFill="1" applyBorder="1" applyAlignment="1">
      <alignment vertical="center" wrapText="1"/>
    </xf>
    <xf numFmtId="186" fontId="3" fillId="0" borderId="16" xfId="1" applyNumberFormat="1" applyFont="1" applyFill="1" applyBorder="1" applyAlignment="1">
      <alignment vertical="center" wrapText="1"/>
    </xf>
    <xf numFmtId="0" fontId="3" fillId="0" borderId="163" xfId="1" applyFont="1" applyBorder="1" applyAlignment="1">
      <alignment horizontal="center" vertical="center" shrinkToFit="1"/>
    </xf>
    <xf numFmtId="0" fontId="3" fillId="0" borderId="164" xfId="1" applyFont="1" applyBorder="1" applyAlignment="1">
      <alignment horizontal="left" vertical="center" shrinkToFit="1"/>
    </xf>
    <xf numFmtId="0" fontId="3" fillId="0" borderId="16" xfId="1" applyFont="1" applyBorder="1" applyAlignment="1">
      <alignment horizontal="left" vertical="center" shrinkToFit="1"/>
    </xf>
  </cellXfs>
  <cellStyles count="14">
    <cellStyle name="桁区切り" xfId="10" builtinId="6"/>
    <cellStyle name="桁区切り 2" xfId="6"/>
    <cellStyle name="標準" xfId="0" builtinId="0"/>
    <cellStyle name="標準 2" xfId="2"/>
    <cellStyle name="標準 2 2" xfId="5"/>
    <cellStyle name="標準 2 3" xfId="11"/>
    <cellStyle name="標準 3" xfId="3"/>
    <cellStyle name="標準 4" xfId="4"/>
    <cellStyle name="標準 4 2" xfId="8"/>
    <cellStyle name="標準 5" xfId="7"/>
    <cellStyle name="標準 6" xfId="9"/>
    <cellStyle name="標準 7" xfId="12"/>
    <cellStyle name="標準 8" xfId="13"/>
    <cellStyle name="標準_③-２加算様式（就労）" xfId="1"/>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0C0C0"/>
      <color rgb="FFFFCC99"/>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390525</xdr:colOff>
      <xdr:row>2</xdr:row>
      <xdr:rowOff>152400</xdr:rowOff>
    </xdr:from>
    <xdr:to>
      <xdr:col>18</xdr:col>
      <xdr:colOff>266700</xdr:colOff>
      <xdr:row>7</xdr:row>
      <xdr:rowOff>66674</xdr:rowOff>
    </xdr:to>
    <xdr:sp macro="" textlink="">
      <xdr:nvSpPr>
        <xdr:cNvPr id="4" name="テキスト ボックス 3"/>
        <xdr:cNvSpPr txBox="1"/>
      </xdr:nvSpPr>
      <xdr:spPr>
        <a:xfrm>
          <a:off x="3819525" y="5524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609600</xdr:colOff>
      <xdr:row>3</xdr:row>
      <xdr:rowOff>133350</xdr:rowOff>
    </xdr:from>
    <xdr:to>
      <xdr:col>18</xdr:col>
      <xdr:colOff>485775</xdr:colOff>
      <xdr:row>8</xdr:row>
      <xdr:rowOff>38099</xdr:rowOff>
    </xdr:to>
    <xdr:sp macro="" textlink="">
      <xdr:nvSpPr>
        <xdr:cNvPr id="2" name="テキスト ボックス 1"/>
        <xdr:cNvSpPr txBox="1"/>
      </xdr:nvSpPr>
      <xdr:spPr>
        <a:xfrm>
          <a:off x="4038600" y="704850"/>
          <a:ext cx="8067675" cy="781049"/>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buFont typeface="Wingdings" panose="05000000000000000000" pitchFamily="2" charset="2"/>
            <a:buChar char="l"/>
          </a:pPr>
          <a:r>
            <a:rPr kumimoji="1" lang="ja-JP" altLang="en-US" sz="1100"/>
            <a:t>「２　前年度平均利用者数」は、黄色部分を入力してください。</a:t>
          </a:r>
          <a:endParaRPr kumimoji="1" lang="en-US" altLang="ja-JP" sz="1100"/>
        </a:p>
        <a:p>
          <a:pPr marL="171450" indent="-171450">
            <a:buFont typeface="Wingdings" panose="05000000000000000000" pitchFamily="2" charset="2"/>
            <a:buChar char="l"/>
          </a:pPr>
          <a:r>
            <a:rPr kumimoji="1" lang="ja-JP" altLang="en-US" sz="1100"/>
            <a:t>個人居宅介護利用者数は、障害者支援区分（４，５，６）の利用者のうち、居宅介護等を利用している利用者数を入力してください。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1958975" y="8639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1958975" y="86391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chosho_jihatu_hodayother_r08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調書1"/>
      <sheetName val="【記載例】調書1"/>
      <sheetName val="調書2-1"/>
      <sheetName val="調書2-2"/>
      <sheetName val="【記載例】調書2"/>
      <sheetName val="調書3"/>
      <sheetName val="調書4-1"/>
      <sheetName val="調書4-2"/>
      <sheetName val="【記載例】調書4"/>
      <sheetName val="調書5"/>
    </sheetNames>
    <sheetDataSet>
      <sheetData sheetId="0"/>
      <sheetData sheetId="1">
        <row r="1">
          <cell r="AJ1"/>
          <cell r="AQ1"/>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view="pageBreakPreview" zoomScale="86" zoomScaleNormal="100" zoomScaleSheetLayoutView="86" workbookViewId="0">
      <selection activeCell="E17" sqref="E17"/>
    </sheetView>
  </sheetViews>
  <sheetFormatPr defaultRowHeight="13"/>
  <cols>
    <col min="1" max="1" width="1.7265625" style="7" customWidth="1"/>
    <col min="2" max="2" width="22" style="7" customWidth="1"/>
    <col min="3" max="3" width="4" style="7" customWidth="1"/>
    <col min="4" max="4" width="8.26953125" style="7" customWidth="1"/>
    <col min="5" max="5" width="14.7265625" style="7" customWidth="1"/>
    <col min="6" max="6" width="7.6328125" style="7" customWidth="1"/>
    <col min="7" max="7" width="14.453125" style="7" customWidth="1"/>
    <col min="8" max="8" width="7.453125" style="7" customWidth="1"/>
    <col min="9" max="9" width="14.6328125" style="7" customWidth="1"/>
    <col min="10" max="10" width="7.6328125" style="7" customWidth="1"/>
    <col min="11" max="11" width="8.6328125" style="7" customWidth="1"/>
    <col min="12" max="12" width="1.7265625" style="7" customWidth="1"/>
    <col min="13" max="259" width="9" style="7"/>
    <col min="260" max="260" width="2.26953125" style="7" customWidth="1"/>
    <col min="261" max="261" width="24.26953125" style="7" customWidth="1"/>
    <col min="262" max="262" width="4" style="7" customWidth="1"/>
    <col min="263" max="265" width="20.08984375" style="7" customWidth="1"/>
    <col min="266" max="266" width="3.08984375" style="7" customWidth="1"/>
    <col min="267" max="267" width="4.36328125" style="7" customWidth="1"/>
    <col min="268" max="268" width="2.453125" style="7" customWidth="1"/>
    <col min="269" max="515" width="9" style="7"/>
    <col min="516" max="516" width="2.26953125" style="7" customWidth="1"/>
    <col min="517" max="517" width="24.26953125" style="7" customWidth="1"/>
    <col min="518" max="518" width="4" style="7" customWidth="1"/>
    <col min="519" max="521" width="20.08984375" style="7" customWidth="1"/>
    <col min="522" max="522" width="3.08984375" style="7" customWidth="1"/>
    <col min="523" max="523" width="4.36328125" style="7" customWidth="1"/>
    <col min="524" max="524" width="2.453125" style="7" customWidth="1"/>
    <col min="525" max="771" width="9" style="7"/>
    <col min="772" max="772" width="2.26953125" style="7" customWidth="1"/>
    <col min="773" max="773" width="24.26953125" style="7" customWidth="1"/>
    <col min="774" max="774" width="4" style="7" customWidth="1"/>
    <col min="775" max="777" width="20.08984375" style="7" customWidth="1"/>
    <col min="778" max="778" width="3.08984375" style="7" customWidth="1"/>
    <col min="779" max="779" width="4.36328125" style="7" customWidth="1"/>
    <col min="780" max="780" width="2.453125" style="7" customWidth="1"/>
    <col min="781" max="1027" width="9" style="7"/>
    <col min="1028" max="1028" width="2.26953125" style="7" customWidth="1"/>
    <col min="1029" max="1029" width="24.26953125" style="7" customWidth="1"/>
    <col min="1030" max="1030" width="4" style="7" customWidth="1"/>
    <col min="1031" max="1033" width="20.08984375" style="7" customWidth="1"/>
    <col min="1034" max="1034" width="3.08984375" style="7" customWidth="1"/>
    <col min="1035" max="1035" width="4.36328125" style="7" customWidth="1"/>
    <col min="1036" max="1036" width="2.453125" style="7" customWidth="1"/>
    <col min="1037" max="1283" width="9" style="7"/>
    <col min="1284" max="1284" width="2.26953125" style="7" customWidth="1"/>
    <col min="1285" max="1285" width="24.26953125" style="7" customWidth="1"/>
    <col min="1286" max="1286" width="4" style="7" customWidth="1"/>
    <col min="1287" max="1289" width="20.08984375" style="7" customWidth="1"/>
    <col min="1290" max="1290" width="3.08984375" style="7" customWidth="1"/>
    <col min="1291" max="1291" width="4.36328125" style="7" customWidth="1"/>
    <col min="1292" max="1292" width="2.453125" style="7" customWidth="1"/>
    <col min="1293" max="1539" width="9" style="7"/>
    <col min="1540" max="1540" width="2.26953125" style="7" customWidth="1"/>
    <col min="1541" max="1541" width="24.26953125" style="7" customWidth="1"/>
    <col min="1542" max="1542" width="4" style="7" customWidth="1"/>
    <col min="1543" max="1545" width="20.08984375" style="7" customWidth="1"/>
    <col min="1546" max="1546" width="3.08984375" style="7" customWidth="1"/>
    <col min="1547" max="1547" width="4.36328125" style="7" customWidth="1"/>
    <col min="1548" max="1548" width="2.453125" style="7" customWidth="1"/>
    <col min="1549" max="1795" width="9" style="7"/>
    <col min="1796" max="1796" width="2.26953125" style="7" customWidth="1"/>
    <col min="1797" max="1797" width="24.26953125" style="7" customWidth="1"/>
    <col min="1798" max="1798" width="4" style="7" customWidth="1"/>
    <col min="1799" max="1801" width="20.08984375" style="7" customWidth="1"/>
    <col min="1802" max="1802" width="3.08984375" style="7" customWidth="1"/>
    <col min="1803" max="1803" width="4.36328125" style="7" customWidth="1"/>
    <col min="1804" max="1804" width="2.453125" style="7" customWidth="1"/>
    <col min="1805" max="2051" width="9" style="7"/>
    <col min="2052" max="2052" width="2.26953125" style="7" customWidth="1"/>
    <col min="2053" max="2053" width="24.26953125" style="7" customWidth="1"/>
    <col min="2054" max="2054" width="4" style="7" customWidth="1"/>
    <col min="2055" max="2057" width="20.08984375" style="7" customWidth="1"/>
    <col min="2058" max="2058" width="3.08984375" style="7" customWidth="1"/>
    <col min="2059" max="2059" width="4.36328125" style="7" customWidth="1"/>
    <col min="2060" max="2060" width="2.453125" style="7" customWidth="1"/>
    <col min="2061" max="2307" width="9" style="7"/>
    <col min="2308" max="2308" width="2.26953125" style="7" customWidth="1"/>
    <col min="2309" max="2309" width="24.26953125" style="7" customWidth="1"/>
    <col min="2310" max="2310" width="4" style="7" customWidth="1"/>
    <col min="2311" max="2313" width="20.08984375" style="7" customWidth="1"/>
    <col min="2314" max="2314" width="3.08984375" style="7" customWidth="1"/>
    <col min="2315" max="2315" width="4.36328125" style="7" customWidth="1"/>
    <col min="2316" max="2316" width="2.453125" style="7" customWidth="1"/>
    <col min="2317" max="2563" width="9" style="7"/>
    <col min="2564" max="2564" width="2.26953125" style="7" customWidth="1"/>
    <col min="2565" max="2565" width="24.26953125" style="7" customWidth="1"/>
    <col min="2566" max="2566" width="4" style="7" customWidth="1"/>
    <col min="2567" max="2569" width="20.08984375" style="7" customWidth="1"/>
    <col min="2570" max="2570" width="3.08984375" style="7" customWidth="1"/>
    <col min="2571" max="2571" width="4.36328125" style="7" customWidth="1"/>
    <col min="2572" max="2572" width="2.453125" style="7" customWidth="1"/>
    <col min="2573" max="2819" width="9" style="7"/>
    <col min="2820" max="2820" width="2.26953125" style="7" customWidth="1"/>
    <col min="2821" max="2821" width="24.26953125" style="7" customWidth="1"/>
    <col min="2822" max="2822" width="4" style="7" customWidth="1"/>
    <col min="2823" max="2825" width="20.08984375" style="7" customWidth="1"/>
    <col min="2826" max="2826" width="3.08984375" style="7" customWidth="1"/>
    <col min="2827" max="2827" width="4.36328125" style="7" customWidth="1"/>
    <col min="2828" max="2828" width="2.453125" style="7" customWidth="1"/>
    <col min="2829" max="3075" width="9" style="7"/>
    <col min="3076" max="3076" width="2.26953125" style="7" customWidth="1"/>
    <col min="3077" max="3077" width="24.26953125" style="7" customWidth="1"/>
    <col min="3078" max="3078" width="4" style="7" customWidth="1"/>
    <col min="3079" max="3081" width="20.08984375" style="7" customWidth="1"/>
    <col min="3082" max="3082" width="3.08984375" style="7" customWidth="1"/>
    <col min="3083" max="3083" width="4.36328125" style="7" customWidth="1"/>
    <col min="3084" max="3084" width="2.453125" style="7" customWidth="1"/>
    <col min="3085" max="3331" width="9" style="7"/>
    <col min="3332" max="3332" width="2.26953125" style="7" customWidth="1"/>
    <col min="3333" max="3333" width="24.26953125" style="7" customWidth="1"/>
    <col min="3334" max="3334" width="4" style="7" customWidth="1"/>
    <col min="3335" max="3337" width="20.08984375" style="7" customWidth="1"/>
    <col min="3338" max="3338" width="3.08984375" style="7" customWidth="1"/>
    <col min="3339" max="3339" width="4.36328125" style="7" customWidth="1"/>
    <col min="3340" max="3340" width="2.453125" style="7" customWidth="1"/>
    <col min="3341" max="3587" width="9" style="7"/>
    <col min="3588" max="3588" width="2.26953125" style="7" customWidth="1"/>
    <col min="3589" max="3589" width="24.26953125" style="7" customWidth="1"/>
    <col min="3590" max="3590" width="4" style="7" customWidth="1"/>
    <col min="3591" max="3593" width="20.08984375" style="7" customWidth="1"/>
    <col min="3594" max="3594" width="3.08984375" style="7" customWidth="1"/>
    <col min="3595" max="3595" width="4.36328125" style="7" customWidth="1"/>
    <col min="3596" max="3596" width="2.453125" style="7" customWidth="1"/>
    <col min="3597" max="3843" width="9" style="7"/>
    <col min="3844" max="3844" width="2.26953125" style="7" customWidth="1"/>
    <col min="3845" max="3845" width="24.26953125" style="7" customWidth="1"/>
    <col min="3846" max="3846" width="4" style="7" customWidth="1"/>
    <col min="3847" max="3849" width="20.08984375" style="7" customWidth="1"/>
    <col min="3850" max="3850" width="3.08984375" style="7" customWidth="1"/>
    <col min="3851" max="3851" width="4.36328125" style="7" customWidth="1"/>
    <col min="3852" max="3852" width="2.453125" style="7" customWidth="1"/>
    <col min="3853" max="4099" width="9" style="7"/>
    <col min="4100" max="4100" width="2.26953125" style="7" customWidth="1"/>
    <col min="4101" max="4101" width="24.26953125" style="7" customWidth="1"/>
    <col min="4102" max="4102" width="4" style="7" customWidth="1"/>
    <col min="4103" max="4105" width="20.08984375" style="7" customWidth="1"/>
    <col min="4106" max="4106" width="3.08984375" style="7" customWidth="1"/>
    <col min="4107" max="4107" width="4.36328125" style="7" customWidth="1"/>
    <col min="4108" max="4108" width="2.453125" style="7" customWidth="1"/>
    <col min="4109" max="4355" width="9" style="7"/>
    <col min="4356" max="4356" width="2.26953125" style="7" customWidth="1"/>
    <col min="4357" max="4357" width="24.26953125" style="7" customWidth="1"/>
    <col min="4358" max="4358" width="4" style="7" customWidth="1"/>
    <col min="4359" max="4361" width="20.08984375" style="7" customWidth="1"/>
    <col min="4362" max="4362" width="3.08984375" style="7" customWidth="1"/>
    <col min="4363" max="4363" width="4.36328125" style="7" customWidth="1"/>
    <col min="4364" max="4364" width="2.453125" style="7" customWidth="1"/>
    <col min="4365" max="4611" width="9" style="7"/>
    <col min="4612" max="4612" width="2.26953125" style="7" customWidth="1"/>
    <col min="4613" max="4613" width="24.26953125" style="7" customWidth="1"/>
    <col min="4614" max="4614" width="4" style="7" customWidth="1"/>
    <col min="4615" max="4617" width="20.08984375" style="7" customWidth="1"/>
    <col min="4618" max="4618" width="3.08984375" style="7" customWidth="1"/>
    <col min="4619" max="4619" width="4.36328125" style="7" customWidth="1"/>
    <col min="4620" max="4620" width="2.453125" style="7" customWidth="1"/>
    <col min="4621" max="4867" width="9" style="7"/>
    <col min="4868" max="4868" width="2.26953125" style="7" customWidth="1"/>
    <col min="4869" max="4869" width="24.26953125" style="7" customWidth="1"/>
    <col min="4870" max="4870" width="4" style="7" customWidth="1"/>
    <col min="4871" max="4873" width="20.08984375" style="7" customWidth="1"/>
    <col min="4874" max="4874" width="3.08984375" style="7" customWidth="1"/>
    <col min="4875" max="4875" width="4.36328125" style="7" customWidth="1"/>
    <col min="4876" max="4876" width="2.453125" style="7" customWidth="1"/>
    <col min="4877" max="5123" width="9" style="7"/>
    <col min="5124" max="5124" width="2.26953125" style="7" customWidth="1"/>
    <col min="5125" max="5125" width="24.26953125" style="7" customWidth="1"/>
    <col min="5126" max="5126" width="4" style="7" customWidth="1"/>
    <col min="5127" max="5129" width="20.08984375" style="7" customWidth="1"/>
    <col min="5130" max="5130" width="3.08984375" style="7" customWidth="1"/>
    <col min="5131" max="5131" width="4.36328125" style="7" customWidth="1"/>
    <col min="5132" max="5132" width="2.453125" style="7" customWidth="1"/>
    <col min="5133" max="5379" width="9" style="7"/>
    <col min="5380" max="5380" width="2.26953125" style="7" customWidth="1"/>
    <col min="5381" max="5381" width="24.26953125" style="7" customWidth="1"/>
    <col min="5382" max="5382" width="4" style="7" customWidth="1"/>
    <col min="5383" max="5385" width="20.08984375" style="7" customWidth="1"/>
    <col min="5386" max="5386" width="3.08984375" style="7" customWidth="1"/>
    <col min="5387" max="5387" width="4.36328125" style="7" customWidth="1"/>
    <col min="5388" max="5388" width="2.453125" style="7" customWidth="1"/>
    <col min="5389" max="5635" width="9" style="7"/>
    <col min="5636" max="5636" width="2.26953125" style="7" customWidth="1"/>
    <col min="5637" max="5637" width="24.26953125" style="7" customWidth="1"/>
    <col min="5638" max="5638" width="4" style="7" customWidth="1"/>
    <col min="5639" max="5641" width="20.08984375" style="7" customWidth="1"/>
    <col min="5642" max="5642" width="3.08984375" style="7" customWidth="1"/>
    <col min="5643" max="5643" width="4.36328125" style="7" customWidth="1"/>
    <col min="5644" max="5644" width="2.453125" style="7" customWidth="1"/>
    <col min="5645" max="5891" width="9" style="7"/>
    <col min="5892" max="5892" width="2.26953125" style="7" customWidth="1"/>
    <col min="5893" max="5893" width="24.26953125" style="7" customWidth="1"/>
    <col min="5894" max="5894" width="4" style="7" customWidth="1"/>
    <col min="5895" max="5897" width="20.08984375" style="7" customWidth="1"/>
    <col min="5898" max="5898" width="3.08984375" style="7" customWidth="1"/>
    <col min="5899" max="5899" width="4.36328125" style="7" customWidth="1"/>
    <col min="5900" max="5900" width="2.453125" style="7" customWidth="1"/>
    <col min="5901" max="6147" width="9" style="7"/>
    <col min="6148" max="6148" width="2.26953125" style="7" customWidth="1"/>
    <col min="6149" max="6149" width="24.26953125" style="7" customWidth="1"/>
    <col min="6150" max="6150" width="4" style="7" customWidth="1"/>
    <col min="6151" max="6153" width="20.08984375" style="7" customWidth="1"/>
    <col min="6154" max="6154" width="3.08984375" style="7" customWidth="1"/>
    <col min="6155" max="6155" width="4.36328125" style="7" customWidth="1"/>
    <col min="6156" max="6156" width="2.453125" style="7" customWidth="1"/>
    <col min="6157" max="6403" width="9" style="7"/>
    <col min="6404" max="6404" width="2.26953125" style="7" customWidth="1"/>
    <col min="6405" max="6405" width="24.26953125" style="7" customWidth="1"/>
    <col min="6406" max="6406" width="4" style="7" customWidth="1"/>
    <col min="6407" max="6409" width="20.08984375" style="7" customWidth="1"/>
    <col min="6410" max="6410" width="3.08984375" style="7" customWidth="1"/>
    <col min="6411" max="6411" width="4.36328125" style="7" customWidth="1"/>
    <col min="6412" max="6412" width="2.453125" style="7" customWidth="1"/>
    <col min="6413" max="6659" width="9" style="7"/>
    <col min="6660" max="6660" width="2.26953125" style="7" customWidth="1"/>
    <col min="6661" max="6661" width="24.26953125" style="7" customWidth="1"/>
    <col min="6662" max="6662" width="4" style="7" customWidth="1"/>
    <col min="6663" max="6665" width="20.08984375" style="7" customWidth="1"/>
    <col min="6666" max="6666" width="3.08984375" style="7" customWidth="1"/>
    <col min="6667" max="6667" width="4.36328125" style="7" customWidth="1"/>
    <col min="6668" max="6668" width="2.453125" style="7" customWidth="1"/>
    <col min="6669" max="6915" width="9" style="7"/>
    <col min="6916" max="6916" width="2.26953125" style="7" customWidth="1"/>
    <col min="6917" max="6917" width="24.26953125" style="7" customWidth="1"/>
    <col min="6918" max="6918" width="4" style="7" customWidth="1"/>
    <col min="6919" max="6921" width="20.08984375" style="7" customWidth="1"/>
    <col min="6922" max="6922" width="3.08984375" style="7" customWidth="1"/>
    <col min="6923" max="6923" width="4.36328125" style="7" customWidth="1"/>
    <col min="6924" max="6924" width="2.453125" style="7" customWidth="1"/>
    <col min="6925" max="7171" width="9" style="7"/>
    <col min="7172" max="7172" width="2.26953125" style="7" customWidth="1"/>
    <col min="7173" max="7173" width="24.26953125" style="7" customWidth="1"/>
    <col min="7174" max="7174" width="4" style="7" customWidth="1"/>
    <col min="7175" max="7177" width="20.08984375" style="7" customWidth="1"/>
    <col min="7178" max="7178" width="3.08984375" style="7" customWidth="1"/>
    <col min="7179" max="7179" width="4.36328125" style="7" customWidth="1"/>
    <col min="7180" max="7180" width="2.453125" style="7" customWidth="1"/>
    <col min="7181" max="7427" width="9" style="7"/>
    <col min="7428" max="7428" width="2.26953125" style="7" customWidth="1"/>
    <col min="7429" max="7429" width="24.26953125" style="7" customWidth="1"/>
    <col min="7430" max="7430" width="4" style="7" customWidth="1"/>
    <col min="7431" max="7433" width="20.08984375" style="7" customWidth="1"/>
    <col min="7434" max="7434" width="3.08984375" style="7" customWidth="1"/>
    <col min="7435" max="7435" width="4.36328125" style="7" customWidth="1"/>
    <col min="7436" max="7436" width="2.453125" style="7" customWidth="1"/>
    <col min="7437" max="7683" width="9" style="7"/>
    <col min="7684" max="7684" width="2.26953125" style="7" customWidth="1"/>
    <col min="7685" max="7685" width="24.26953125" style="7" customWidth="1"/>
    <col min="7686" max="7686" width="4" style="7" customWidth="1"/>
    <col min="7687" max="7689" width="20.08984375" style="7" customWidth="1"/>
    <col min="7690" max="7690" width="3.08984375" style="7" customWidth="1"/>
    <col min="7691" max="7691" width="4.36328125" style="7" customWidth="1"/>
    <col min="7692" max="7692" width="2.453125" style="7" customWidth="1"/>
    <col min="7693" max="7939" width="9" style="7"/>
    <col min="7940" max="7940" width="2.26953125" style="7" customWidth="1"/>
    <col min="7941" max="7941" width="24.26953125" style="7" customWidth="1"/>
    <col min="7942" max="7942" width="4" style="7" customWidth="1"/>
    <col min="7943" max="7945" width="20.08984375" style="7" customWidth="1"/>
    <col min="7946" max="7946" width="3.08984375" style="7" customWidth="1"/>
    <col min="7947" max="7947" width="4.36328125" style="7" customWidth="1"/>
    <col min="7948" max="7948" width="2.453125" style="7" customWidth="1"/>
    <col min="7949" max="8195" width="9" style="7"/>
    <col min="8196" max="8196" width="2.26953125" style="7" customWidth="1"/>
    <col min="8197" max="8197" width="24.26953125" style="7" customWidth="1"/>
    <col min="8198" max="8198" width="4" style="7" customWidth="1"/>
    <col min="8199" max="8201" width="20.08984375" style="7" customWidth="1"/>
    <col min="8202" max="8202" width="3.08984375" style="7" customWidth="1"/>
    <col min="8203" max="8203" width="4.36328125" style="7" customWidth="1"/>
    <col min="8204" max="8204" width="2.453125" style="7" customWidth="1"/>
    <col min="8205" max="8451" width="9" style="7"/>
    <col min="8452" max="8452" width="2.26953125" style="7" customWidth="1"/>
    <col min="8453" max="8453" width="24.26953125" style="7" customWidth="1"/>
    <col min="8454" max="8454" width="4" style="7" customWidth="1"/>
    <col min="8455" max="8457" width="20.08984375" style="7" customWidth="1"/>
    <col min="8458" max="8458" width="3.08984375" style="7" customWidth="1"/>
    <col min="8459" max="8459" width="4.36328125" style="7" customWidth="1"/>
    <col min="8460" max="8460" width="2.453125" style="7" customWidth="1"/>
    <col min="8461" max="8707" width="9" style="7"/>
    <col min="8708" max="8708" width="2.26953125" style="7" customWidth="1"/>
    <col min="8709" max="8709" width="24.26953125" style="7" customWidth="1"/>
    <col min="8710" max="8710" width="4" style="7" customWidth="1"/>
    <col min="8711" max="8713" width="20.08984375" style="7" customWidth="1"/>
    <col min="8714" max="8714" width="3.08984375" style="7" customWidth="1"/>
    <col min="8715" max="8715" width="4.36328125" style="7" customWidth="1"/>
    <col min="8716" max="8716" width="2.453125" style="7" customWidth="1"/>
    <col min="8717" max="8963" width="9" style="7"/>
    <col min="8964" max="8964" width="2.26953125" style="7" customWidth="1"/>
    <col min="8965" max="8965" width="24.26953125" style="7" customWidth="1"/>
    <col min="8966" max="8966" width="4" style="7" customWidth="1"/>
    <col min="8967" max="8969" width="20.08984375" style="7" customWidth="1"/>
    <col min="8970" max="8970" width="3.08984375" style="7" customWidth="1"/>
    <col min="8971" max="8971" width="4.36328125" style="7" customWidth="1"/>
    <col min="8972" max="8972" width="2.453125" style="7" customWidth="1"/>
    <col min="8973" max="9219" width="9" style="7"/>
    <col min="9220" max="9220" width="2.26953125" style="7" customWidth="1"/>
    <col min="9221" max="9221" width="24.26953125" style="7" customWidth="1"/>
    <col min="9222" max="9222" width="4" style="7" customWidth="1"/>
    <col min="9223" max="9225" width="20.08984375" style="7" customWidth="1"/>
    <col min="9226" max="9226" width="3.08984375" style="7" customWidth="1"/>
    <col min="9227" max="9227" width="4.36328125" style="7" customWidth="1"/>
    <col min="9228" max="9228" width="2.453125" style="7" customWidth="1"/>
    <col min="9229" max="9475" width="9" style="7"/>
    <col min="9476" max="9476" width="2.26953125" style="7" customWidth="1"/>
    <col min="9477" max="9477" width="24.26953125" style="7" customWidth="1"/>
    <col min="9478" max="9478" width="4" style="7" customWidth="1"/>
    <col min="9479" max="9481" width="20.08984375" style="7" customWidth="1"/>
    <col min="9482" max="9482" width="3.08984375" style="7" customWidth="1"/>
    <col min="9483" max="9483" width="4.36328125" style="7" customWidth="1"/>
    <col min="9484" max="9484" width="2.453125" style="7" customWidth="1"/>
    <col min="9485" max="9731" width="9" style="7"/>
    <col min="9732" max="9732" width="2.26953125" style="7" customWidth="1"/>
    <col min="9733" max="9733" width="24.26953125" style="7" customWidth="1"/>
    <col min="9734" max="9734" width="4" style="7" customWidth="1"/>
    <col min="9735" max="9737" width="20.08984375" style="7" customWidth="1"/>
    <col min="9738" max="9738" width="3.08984375" style="7" customWidth="1"/>
    <col min="9739" max="9739" width="4.36328125" style="7" customWidth="1"/>
    <col min="9740" max="9740" width="2.453125" style="7" customWidth="1"/>
    <col min="9741" max="9987" width="9" style="7"/>
    <col min="9988" max="9988" width="2.26953125" style="7" customWidth="1"/>
    <col min="9989" max="9989" width="24.26953125" style="7" customWidth="1"/>
    <col min="9990" max="9990" width="4" style="7" customWidth="1"/>
    <col min="9991" max="9993" width="20.08984375" style="7" customWidth="1"/>
    <col min="9994" max="9994" width="3.08984375" style="7" customWidth="1"/>
    <col min="9995" max="9995" width="4.36328125" style="7" customWidth="1"/>
    <col min="9996" max="9996" width="2.453125" style="7" customWidth="1"/>
    <col min="9997" max="10243" width="9" style="7"/>
    <col min="10244" max="10244" width="2.26953125" style="7" customWidth="1"/>
    <col min="10245" max="10245" width="24.26953125" style="7" customWidth="1"/>
    <col min="10246" max="10246" width="4" style="7" customWidth="1"/>
    <col min="10247" max="10249" width="20.08984375" style="7" customWidth="1"/>
    <col min="10250" max="10250" width="3.08984375" style="7" customWidth="1"/>
    <col min="10251" max="10251" width="4.36328125" style="7" customWidth="1"/>
    <col min="10252" max="10252" width="2.453125" style="7" customWidth="1"/>
    <col min="10253" max="10499" width="9" style="7"/>
    <col min="10500" max="10500" width="2.26953125" style="7" customWidth="1"/>
    <col min="10501" max="10501" width="24.26953125" style="7" customWidth="1"/>
    <col min="10502" max="10502" width="4" style="7" customWidth="1"/>
    <col min="10503" max="10505" width="20.08984375" style="7" customWidth="1"/>
    <col min="10506" max="10506" width="3.08984375" style="7" customWidth="1"/>
    <col min="10507" max="10507" width="4.36328125" style="7" customWidth="1"/>
    <col min="10508" max="10508" width="2.453125" style="7" customWidth="1"/>
    <col min="10509" max="10755" width="9" style="7"/>
    <col min="10756" max="10756" width="2.26953125" style="7" customWidth="1"/>
    <col min="10757" max="10757" width="24.26953125" style="7" customWidth="1"/>
    <col min="10758" max="10758" width="4" style="7" customWidth="1"/>
    <col min="10759" max="10761" width="20.08984375" style="7" customWidth="1"/>
    <col min="10762" max="10762" width="3.08984375" style="7" customWidth="1"/>
    <col min="10763" max="10763" width="4.36328125" style="7" customWidth="1"/>
    <col min="10764" max="10764" width="2.453125" style="7" customWidth="1"/>
    <col min="10765" max="11011" width="9" style="7"/>
    <col min="11012" max="11012" width="2.26953125" style="7" customWidth="1"/>
    <col min="11013" max="11013" width="24.26953125" style="7" customWidth="1"/>
    <col min="11014" max="11014" width="4" style="7" customWidth="1"/>
    <col min="11015" max="11017" width="20.08984375" style="7" customWidth="1"/>
    <col min="11018" max="11018" width="3.08984375" style="7" customWidth="1"/>
    <col min="11019" max="11019" width="4.36328125" style="7" customWidth="1"/>
    <col min="11020" max="11020" width="2.453125" style="7" customWidth="1"/>
    <col min="11021" max="11267" width="9" style="7"/>
    <col min="11268" max="11268" width="2.26953125" style="7" customWidth="1"/>
    <col min="11269" max="11269" width="24.26953125" style="7" customWidth="1"/>
    <col min="11270" max="11270" width="4" style="7" customWidth="1"/>
    <col min="11271" max="11273" width="20.08984375" style="7" customWidth="1"/>
    <col min="11274" max="11274" width="3.08984375" style="7" customWidth="1"/>
    <col min="11275" max="11275" width="4.36328125" style="7" customWidth="1"/>
    <col min="11276" max="11276" width="2.453125" style="7" customWidth="1"/>
    <col min="11277" max="11523" width="9" style="7"/>
    <col min="11524" max="11524" width="2.26953125" style="7" customWidth="1"/>
    <col min="11525" max="11525" width="24.26953125" style="7" customWidth="1"/>
    <col min="11526" max="11526" width="4" style="7" customWidth="1"/>
    <col min="11527" max="11529" width="20.08984375" style="7" customWidth="1"/>
    <col min="11530" max="11530" width="3.08984375" style="7" customWidth="1"/>
    <col min="11531" max="11531" width="4.36328125" style="7" customWidth="1"/>
    <col min="11532" max="11532" width="2.453125" style="7" customWidth="1"/>
    <col min="11533" max="11779" width="9" style="7"/>
    <col min="11780" max="11780" width="2.26953125" style="7" customWidth="1"/>
    <col min="11781" max="11781" width="24.26953125" style="7" customWidth="1"/>
    <col min="11782" max="11782" width="4" style="7" customWidth="1"/>
    <col min="11783" max="11785" width="20.08984375" style="7" customWidth="1"/>
    <col min="11786" max="11786" width="3.08984375" style="7" customWidth="1"/>
    <col min="11787" max="11787" width="4.36328125" style="7" customWidth="1"/>
    <col min="11788" max="11788" width="2.453125" style="7" customWidth="1"/>
    <col min="11789" max="12035" width="9" style="7"/>
    <col min="12036" max="12036" width="2.26953125" style="7" customWidth="1"/>
    <col min="12037" max="12037" width="24.26953125" style="7" customWidth="1"/>
    <col min="12038" max="12038" width="4" style="7" customWidth="1"/>
    <col min="12039" max="12041" width="20.08984375" style="7" customWidth="1"/>
    <col min="12042" max="12042" width="3.08984375" style="7" customWidth="1"/>
    <col min="12043" max="12043" width="4.36328125" style="7" customWidth="1"/>
    <col min="12044" max="12044" width="2.453125" style="7" customWidth="1"/>
    <col min="12045" max="12291" width="9" style="7"/>
    <col min="12292" max="12292" width="2.26953125" style="7" customWidth="1"/>
    <col min="12293" max="12293" width="24.26953125" style="7" customWidth="1"/>
    <col min="12294" max="12294" width="4" style="7" customWidth="1"/>
    <col min="12295" max="12297" width="20.08984375" style="7" customWidth="1"/>
    <col min="12298" max="12298" width="3.08984375" style="7" customWidth="1"/>
    <col min="12299" max="12299" width="4.36328125" style="7" customWidth="1"/>
    <col min="12300" max="12300" width="2.453125" style="7" customWidth="1"/>
    <col min="12301" max="12547" width="9" style="7"/>
    <col min="12548" max="12548" width="2.26953125" style="7" customWidth="1"/>
    <col min="12549" max="12549" width="24.26953125" style="7" customWidth="1"/>
    <col min="12550" max="12550" width="4" style="7" customWidth="1"/>
    <col min="12551" max="12553" width="20.08984375" style="7" customWidth="1"/>
    <col min="12554" max="12554" width="3.08984375" style="7" customWidth="1"/>
    <col min="12555" max="12555" width="4.36328125" style="7" customWidth="1"/>
    <col min="12556" max="12556" width="2.453125" style="7" customWidth="1"/>
    <col min="12557" max="12803" width="9" style="7"/>
    <col min="12804" max="12804" width="2.26953125" style="7" customWidth="1"/>
    <col min="12805" max="12805" width="24.26953125" style="7" customWidth="1"/>
    <col min="12806" max="12806" width="4" style="7" customWidth="1"/>
    <col min="12807" max="12809" width="20.08984375" style="7" customWidth="1"/>
    <col min="12810" max="12810" width="3.08984375" style="7" customWidth="1"/>
    <col min="12811" max="12811" width="4.36328125" style="7" customWidth="1"/>
    <col min="12812" max="12812" width="2.453125" style="7" customWidth="1"/>
    <col min="12813" max="13059" width="9" style="7"/>
    <col min="13060" max="13060" width="2.26953125" style="7" customWidth="1"/>
    <col min="13061" max="13061" width="24.26953125" style="7" customWidth="1"/>
    <col min="13062" max="13062" width="4" style="7" customWidth="1"/>
    <col min="13063" max="13065" width="20.08984375" style="7" customWidth="1"/>
    <col min="13066" max="13066" width="3.08984375" style="7" customWidth="1"/>
    <col min="13067" max="13067" width="4.36328125" style="7" customWidth="1"/>
    <col min="13068" max="13068" width="2.453125" style="7" customWidth="1"/>
    <col min="13069" max="13315" width="9" style="7"/>
    <col min="13316" max="13316" width="2.26953125" style="7" customWidth="1"/>
    <col min="13317" max="13317" width="24.26953125" style="7" customWidth="1"/>
    <col min="13318" max="13318" width="4" style="7" customWidth="1"/>
    <col min="13319" max="13321" width="20.08984375" style="7" customWidth="1"/>
    <col min="13322" max="13322" width="3.08984375" style="7" customWidth="1"/>
    <col min="13323" max="13323" width="4.36328125" style="7" customWidth="1"/>
    <col min="13324" max="13324" width="2.453125" style="7" customWidth="1"/>
    <col min="13325" max="13571" width="9" style="7"/>
    <col min="13572" max="13572" width="2.26953125" style="7" customWidth="1"/>
    <col min="13573" max="13573" width="24.26953125" style="7" customWidth="1"/>
    <col min="13574" max="13574" width="4" style="7" customWidth="1"/>
    <col min="13575" max="13577" width="20.08984375" style="7" customWidth="1"/>
    <col min="13578" max="13578" width="3.08984375" style="7" customWidth="1"/>
    <col min="13579" max="13579" width="4.36328125" style="7" customWidth="1"/>
    <col min="13580" max="13580" width="2.453125" style="7" customWidth="1"/>
    <col min="13581" max="13827" width="9" style="7"/>
    <col min="13828" max="13828" width="2.26953125" style="7" customWidth="1"/>
    <col min="13829" max="13829" width="24.26953125" style="7" customWidth="1"/>
    <col min="13830" max="13830" width="4" style="7" customWidth="1"/>
    <col min="13831" max="13833" width="20.08984375" style="7" customWidth="1"/>
    <col min="13834" max="13834" width="3.08984375" style="7" customWidth="1"/>
    <col min="13835" max="13835" width="4.36328125" style="7" customWidth="1"/>
    <col min="13836" max="13836" width="2.453125" style="7" customWidth="1"/>
    <col min="13837" max="14083" width="9" style="7"/>
    <col min="14084" max="14084" width="2.26953125" style="7" customWidth="1"/>
    <col min="14085" max="14085" width="24.26953125" style="7" customWidth="1"/>
    <col min="14086" max="14086" width="4" style="7" customWidth="1"/>
    <col min="14087" max="14089" width="20.08984375" style="7" customWidth="1"/>
    <col min="14090" max="14090" width="3.08984375" style="7" customWidth="1"/>
    <col min="14091" max="14091" width="4.36328125" style="7" customWidth="1"/>
    <col min="14092" max="14092" width="2.453125" style="7" customWidth="1"/>
    <col min="14093" max="14339" width="9" style="7"/>
    <col min="14340" max="14340" width="2.26953125" style="7" customWidth="1"/>
    <col min="14341" max="14341" width="24.26953125" style="7" customWidth="1"/>
    <col min="14342" max="14342" width="4" style="7" customWidth="1"/>
    <col min="14343" max="14345" width="20.08984375" style="7" customWidth="1"/>
    <col min="14346" max="14346" width="3.08984375" style="7" customWidth="1"/>
    <col min="14347" max="14347" width="4.36328125" style="7" customWidth="1"/>
    <col min="14348" max="14348" width="2.453125" style="7" customWidth="1"/>
    <col min="14349" max="14595" width="9" style="7"/>
    <col min="14596" max="14596" width="2.26953125" style="7" customWidth="1"/>
    <col min="14597" max="14597" width="24.26953125" style="7" customWidth="1"/>
    <col min="14598" max="14598" width="4" style="7" customWidth="1"/>
    <col min="14599" max="14601" width="20.08984375" style="7" customWidth="1"/>
    <col min="14602" max="14602" width="3.08984375" style="7" customWidth="1"/>
    <col min="14603" max="14603" width="4.36328125" style="7" customWidth="1"/>
    <col min="14604" max="14604" width="2.453125" style="7" customWidth="1"/>
    <col min="14605" max="14851" width="9" style="7"/>
    <col min="14852" max="14852" width="2.26953125" style="7" customWidth="1"/>
    <col min="14853" max="14853" width="24.26953125" style="7" customWidth="1"/>
    <col min="14854" max="14854" width="4" style="7" customWidth="1"/>
    <col min="14855" max="14857" width="20.08984375" style="7" customWidth="1"/>
    <col min="14858" max="14858" width="3.08984375" style="7" customWidth="1"/>
    <col min="14859" max="14859" width="4.36328125" style="7" customWidth="1"/>
    <col min="14860" max="14860" width="2.453125" style="7" customWidth="1"/>
    <col min="14861" max="15107" width="9" style="7"/>
    <col min="15108" max="15108" width="2.26953125" style="7" customWidth="1"/>
    <col min="15109" max="15109" width="24.26953125" style="7" customWidth="1"/>
    <col min="15110" max="15110" width="4" style="7" customWidth="1"/>
    <col min="15111" max="15113" width="20.08984375" style="7" customWidth="1"/>
    <col min="15114" max="15114" width="3.08984375" style="7" customWidth="1"/>
    <col min="15115" max="15115" width="4.36328125" style="7" customWidth="1"/>
    <col min="15116" max="15116" width="2.453125" style="7" customWidth="1"/>
    <col min="15117" max="15363" width="9" style="7"/>
    <col min="15364" max="15364" width="2.26953125" style="7" customWidth="1"/>
    <col min="15365" max="15365" width="24.26953125" style="7" customWidth="1"/>
    <col min="15366" max="15366" width="4" style="7" customWidth="1"/>
    <col min="15367" max="15369" width="20.08984375" style="7" customWidth="1"/>
    <col min="15370" max="15370" width="3.08984375" style="7" customWidth="1"/>
    <col min="15371" max="15371" width="4.36328125" style="7" customWidth="1"/>
    <col min="15372" max="15372" width="2.453125" style="7" customWidth="1"/>
    <col min="15373" max="15619" width="9" style="7"/>
    <col min="15620" max="15620" width="2.26953125" style="7" customWidth="1"/>
    <col min="15621" max="15621" width="24.26953125" style="7" customWidth="1"/>
    <col min="15622" max="15622" width="4" style="7" customWidth="1"/>
    <col min="15623" max="15625" width="20.08984375" style="7" customWidth="1"/>
    <col min="15626" max="15626" width="3.08984375" style="7" customWidth="1"/>
    <col min="15627" max="15627" width="4.36328125" style="7" customWidth="1"/>
    <col min="15628" max="15628" width="2.453125" style="7" customWidth="1"/>
    <col min="15629" max="15875" width="9" style="7"/>
    <col min="15876" max="15876" width="2.26953125" style="7" customWidth="1"/>
    <col min="15877" max="15877" width="24.26953125" style="7" customWidth="1"/>
    <col min="15878" max="15878" width="4" style="7" customWidth="1"/>
    <col min="15879" max="15881" width="20.08984375" style="7" customWidth="1"/>
    <col min="15882" max="15882" width="3.08984375" style="7" customWidth="1"/>
    <col min="15883" max="15883" width="4.36328125" style="7" customWidth="1"/>
    <col min="15884" max="15884" width="2.453125" style="7" customWidth="1"/>
    <col min="15885" max="16131" width="9" style="7"/>
    <col min="16132" max="16132" width="2.26953125" style="7" customWidth="1"/>
    <col min="16133" max="16133" width="24.26953125" style="7" customWidth="1"/>
    <col min="16134" max="16134" width="4" style="7" customWidth="1"/>
    <col min="16135" max="16137" width="20.08984375" style="7" customWidth="1"/>
    <col min="16138" max="16138" width="3.08984375" style="7" customWidth="1"/>
    <col min="16139" max="16139" width="4.36328125" style="7" customWidth="1"/>
    <col min="16140" max="16140" width="2.453125" style="7" customWidth="1"/>
    <col min="16141" max="16384" width="9" style="7"/>
  </cols>
  <sheetData>
    <row r="1" spans="1:12" ht="20.149999999999999" customHeight="1">
      <c r="A1" s="11"/>
      <c r="B1" s="12"/>
      <c r="C1" s="12"/>
      <c r="D1" s="12"/>
      <c r="E1" s="12"/>
      <c r="F1" s="12"/>
      <c r="G1" s="12"/>
      <c r="H1" s="12"/>
      <c r="I1" s="12"/>
      <c r="J1" s="12"/>
      <c r="K1" s="12"/>
      <c r="L1" s="12"/>
    </row>
    <row r="2" spans="1:12" ht="20.149999999999999" customHeight="1">
      <c r="A2" s="11"/>
      <c r="B2" s="12"/>
      <c r="C2" s="12"/>
      <c r="D2" s="12"/>
      <c r="E2" s="12"/>
      <c r="F2" s="12"/>
      <c r="G2" s="12"/>
      <c r="H2" s="12"/>
      <c r="I2" s="446" t="s">
        <v>56</v>
      </c>
      <c r="J2" s="446"/>
      <c r="K2" s="446"/>
      <c r="L2" s="12"/>
    </row>
    <row r="3" spans="1:12" ht="20.149999999999999" customHeight="1">
      <c r="A3" s="11"/>
      <c r="B3" s="12"/>
      <c r="C3" s="12"/>
      <c r="D3" s="12"/>
      <c r="E3" s="12"/>
      <c r="F3" s="12"/>
      <c r="G3" s="12"/>
      <c r="H3" s="12"/>
      <c r="I3" s="23"/>
      <c r="J3" s="23"/>
      <c r="K3" s="23"/>
      <c r="L3" s="12"/>
    </row>
    <row r="4" spans="1:12" ht="20.149999999999999" customHeight="1">
      <c r="A4" s="447" t="s">
        <v>55</v>
      </c>
      <c r="B4" s="447"/>
      <c r="C4" s="447"/>
      <c r="D4" s="447"/>
      <c r="E4" s="447"/>
      <c r="F4" s="447"/>
      <c r="G4" s="447"/>
      <c r="H4" s="447"/>
      <c r="I4" s="447"/>
      <c r="J4" s="447"/>
      <c r="K4" s="447"/>
      <c r="L4" s="12"/>
    </row>
    <row r="5" spans="1:12" ht="20.149999999999999" customHeight="1">
      <c r="A5" s="13"/>
      <c r="B5" s="13"/>
      <c r="C5" s="13"/>
      <c r="D5" s="13"/>
      <c r="E5" s="13"/>
      <c r="F5" s="13"/>
      <c r="G5" s="13"/>
      <c r="H5" s="13"/>
      <c r="I5" s="13"/>
      <c r="J5" s="13"/>
      <c r="K5" s="13"/>
      <c r="L5" s="12"/>
    </row>
    <row r="6" spans="1:12" ht="30" customHeight="1">
      <c r="A6" s="13"/>
      <c r="B6" s="69" t="s">
        <v>46</v>
      </c>
      <c r="C6" s="15"/>
      <c r="D6" s="16"/>
      <c r="E6" s="16"/>
      <c r="F6" s="16"/>
      <c r="G6" s="16"/>
      <c r="H6" s="16"/>
      <c r="I6" s="16"/>
      <c r="J6" s="16"/>
      <c r="K6" s="17"/>
      <c r="L6" s="12"/>
    </row>
    <row r="7" spans="1:12" ht="30" customHeight="1">
      <c r="A7" s="12"/>
      <c r="B7" s="71" t="s">
        <v>47</v>
      </c>
      <c r="C7" s="448" t="s">
        <v>29</v>
      </c>
      <c r="D7" s="448"/>
      <c r="E7" s="448"/>
      <c r="F7" s="448"/>
      <c r="G7" s="448"/>
      <c r="H7" s="448"/>
      <c r="I7" s="448"/>
      <c r="J7" s="448"/>
      <c r="K7" s="449"/>
      <c r="L7" s="12"/>
    </row>
    <row r="8" spans="1:12" ht="30" customHeight="1">
      <c r="A8" s="12"/>
      <c r="B8" s="70" t="s">
        <v>48</v>
      </c>
      <c r="C8" s="459" t="s">
        <v>45</v>
      </c>
      <c r="D8" s="460"/>
      <c r="E8" s="460"/>
      <c r="F8" s="460"/>
      <c r="G8" s="460"/>
      <c r="H8" s="460"/>
      <c r="I8" s="460"/>
      <c r="J8" s="460"/>
      <c r="K8" s="461"/>
      <c r="L8" s="12"/>
    </row>
    <row r="9" spans="1:12" ht="30" customHeight="1">
      <c r="A9" s="12"/>
      <c r="B9" s="72" t="s">
        <v>49</v>
      </c>
      <c r="C9" s="459" t="s">
        <v>53</v>
      </c>
      <c r="D9" s="460"/>
      <c r="E9" s="460"/>
      <c r="F9" s="460"/>
      <c r="G9" s="460"/>
      <c r="H9" s="460"/>
      <c r="I9" s="460"/>
      <c r="J9" s="460"/>
      <c r="K9" s="461"/>
      <c r="L9" s="12"/>
    </row>
    <row r="10" spans="1:12" ht="18.75" customHeight="1">
      <c r="A10" s="12"/>
      <c r="B10" s="450" t="s">
        <v>50</v>
      </c>
      <c r="C10" s="18"/>
      <c r="D10" s="12"/>
      <c r="E10" s="12"/>
      <c r="F10" s="12"/>
      <c r="G10" s="12"/>
      <c r="H10" s="12"/>
      <c r="I10" s="12"/>
      <c r="J10" s="12"/>
      <c r="K10" s="19"/>
      <c r="L10" s="12"/>
    </row>
    <row r="11" spans="1:12" ht="32.25" customHeight="1">
      <c r="A11" s="12"/>
      <c r="B11" s="450"/>
      <c r="C11" s="18"/>
      <c r="D11" s="452" t="s">
        <v>30</v>
      </c>
      <c r="E11" s="452"/>
      <c r="F11" s="20"/>
      <c r="G11" s="21"/>
      <c r="H11" s="22" t="s">
        <v>21</v>
      </c>
      <c r="I11" s="23"/>
      <c r="J11" s="23"/>
      <c r="K11" s="19"/>
      <c r="L11" s="12"/>
    </row>
    <row r="12" spans="1:12" ht="20.25" customHeight="1">
      <c r="A12" s="12"/>
      <c r="B12" s="451"/>
      <c r="C12" s="24"/>
      <c r="D12" s="25" t="s">
        <v>42</v>
      </c>
      <c r="E12" s="25"/>
      <c r="F12" s="26"/>
      <c r="G12" s="26"/>
      <c r="H12" s="26"/>
      <c r="I12" s="26"/>
      <c r="J12" s="26"/>
      <c r="K12" s="27"/>
      <c r="L12" s="12"/>
    </row>
    <row r="13" spans="1:12" ht="30" customHeight="1">
      <c r="A13" s="12"/>
      <c r="B13" s="73" t="s">
        <v>51</v>
      </c>
      <c r="C13" s="459" t="s">
        <v>54</v>
      </c>
      <c r="D13" s="460"/>
      <c r="E13" s="460"/>
      <c r="F13" s="460"/>
      <c r="G13" s="460"/>
      <c r="H13" s="460"/>
      <c r="I13" s="460"/>
      <c r="J13" s="460"/>
      <c r="K13" s="461"/>
      <c r="L13" s="12"/>
    </row>
    <row r="14" spans="1:12">
      <c r="A14" s="12"/>
      <c r="B14" s="453" t="s">
        <v>52</v>
      </c>
      <c r="C14" s="28"/>
      <c r="D14" s="29"/>
      <c r="E14" s="29"/>
      <c r="F14" s="29"/>
      <c r="G14" s="29"/>
      <c r="H14" s="29"/>
      <c r="I14" s="29"/>
      <c r="J14" s="29"/>
      <c r="K14" s="30"/>
      <c r="L14" s="12"/>
    </row>
    <row r="15" spans="1:12" ht="24.75" customHeight="1" thickBot="1">
      <c r="A15" s="12"/>
      <c r="B15" s="450"/>
      <c r="C15" s="18"/>
      <c r="D15" s="31" t="s">
        <v>31</v>
      </c>
      <c r="E15" s="12"/>
      <c r="F15" s="12"/>
      <c r="G15" s="12"/>
      <c r="H15" s="12"/>
      <c r="I15" s="12"/>
      <c r="J15" s="12"/>
      <c r="K15" s="19"/>
      <c r="L15" s="12"/>
    </row>
    <row r="16" spans="1:12" ht="24" customHeight="1">
      <c r="A16" s="12"/>
      <c r="B16" s="450"/>
      <c r="C16" s="18"/>
      <c r="D16" s="32"/>
      <c r="E16" s="454" t="s">
        <v>22</v>
      </c>
      <c r="F16" s="455"/>
      <c r="G16" s="33" t="s">
        <v>28</v>
      </c>
      <c r="H16" s="34"/>
      <c r="I16" s="35" t="s">
        <v>36</v>
      </c>
      <c r="J16" s="36"/>
      <c r="K16" s="19"/>
      <c r="L16" s="12"/>
    </row>
    <row r="17" spans="1:12" ht="24" customHeight="1">
      <c r="A17" s="12"/>
      <c r="B17" s="450"/>
      <c r="C17" s="18"/>
      <c r="D17" s="37" t="s">
        <v>32</v>
      </c>
      <c r="E17" s="21"/>
      <c r="F17" s="38" t="s">
        <v>21</v>
      </c>
      <c r="G17" s="21"/>
      <c r="H17" s="14" t="s">
        <v>21</v>
      </c>
      <c r="I17" s="39">
        <f>E17+G17</f>
        <v>0</v>
      </c>
      <c r="J17" s="40" t="s">
        <v>21</v>
      </c>
      <c r="K17" s="19"/>
      <c r="L17" s="12"/>
    </row>
    <row r="18" spans="1:12" ht="24" customHeight="1" thickBot="1">
      <c r="A18" s="12"/>
      <c r="B18" s="450"/>
      <c r="C18" s="18"/>
      <c r="D18" s="41" t="s">
        <v>33</v>
      </c>
      <c r="E18" s="21"/>
      <c r="F18" s="22" t="s">
        <v>25</v>
      </c>
      <c r="G18" s="21"/>
      <c r="H18" s="42" t="s">
        <v>25</v>
      </c>
      <c r="I18" s="43">
        <f>E18+G18</f>
        <v>0</v>
      </c>
      <c r="J18" s="44" t="s">
        <v>25</v>
      </c>
      <c r="K18" s="19"/>
      <c r="L18" s="12"/>
    </row>
    <row r="19" spans="1:12" ht="24.75" customHeight="1" thickBot="1">
      <c r="A19" s="12"/>
      <c r="B19" s="450"/>
      <c r="C19" s="18"/>
      <c r="D19" s="31" t="s">
        <v>35</v>
      </c>
      <c r="E19" s="12"/>
      <c r="F19" s="12"/>
      <c r="G19" s="45"/>
      <c r="H19" s="45"/>
      <c r="I19" s="45"/>
      <c r="J19" s="45"/>
      <c r="K19" s="19"/>
      <c r="L19" s="12"/>
    </row>
    <row r="20" spans="1:12" ht="24" customHeight="1">
      <c r="A20" s="12"/>
      <c r="B20" s="450"/>
      <c r="C20" s="18"/>
      <c r="D20" s="46"/>
      <c r="E20" s="47" t="s">
        <v>37</v>
      </c>
      <c r="F20" s="48"/>
      <c r="G20" s="49"/>
      <c r="H20" s="46"/>
      <c r="I20" s="47" t="s">
        <v>38</v>
      </c>
      <c r="J20" s="48"/>
      <c r="K20" s="19"/>
      <c r="L20" s="12"/>
    </row>
    <row r="21" spans="1:12" ht="24" customHeight="1">
      <c r="A21" s="12"/>
      <c r="B21" s="450"/>
      <c r="C21" s="18"/>
      <c r="D21" s="50" t="s">
        <v>32</v>
      </c>
      <c r="E21" s="51"/>
      <c r="F21" s="40" t="s">
        <v>21</v>
      </c>
      <c r="G21" s="49"/>
      <c r="H21" s="50" t="s">
        <v>32</v>
      </c>
      <c r="I21" s="51"/>
      <c r="J21" s="40" t="s">
        <v>21</v>
      </c>
      <c r="K21" s="19"/>
      <c r="L21" s="12"/>
    </row>
    <row r="22" spans="1:12" ht="24" customHeight="1" thickBot="1">
      <c r="A22" s="12"/>
      <c r="B22" s="450"/>
      <c r="C22" s="18"/>
      <c r="D22" s="52" t="s">
        <v>33</v>
      </c>
      <c r="E22" s="53"/>
      <c r="F22" s="44" t="s">
        <v>25</v>
      </c>
      <c r="G22" s="49"/>
      <c r="H22" s="52" t="s">
        <v>33</v>
      </c>
      <c r="I22" s="53"/>
      <c r="J22" s="44" t="s">
        <v>25</v>
      </c>
      <c r="K22" s="19"/>
      <c r="L22" s="12"/>
    </row>
    <row r="23" spans="1:12" ht="29.25" customHeight="1" thickBot="1">
      <c r="A23" s="12"/>
      <c r="B23" s="450"/>
      <c r="C23" s="18"/>
      <c r="D23" s="31" t="s">
        <v>39</v>
      </c>
      <c r="E23" s="45"/>
      <c r="F23" s="45"/>
      <c r="G23" s="45"/>
      <c r="H23" s="45"/>
      <c r="I23" s="45"/>
      <c r="J23" s="45"/>
      <c r="K23" s="19"/>
      <c r="L23" s="12"/>
    </row>
    <row r="24" spans="1:12" ht="24" customHeight="1">
      <c r="A24" s="12"/>
      <c r="B24" s="450"/>
      <c r="C24" s="18"/>
      <c r="D24" s="45"/>
      <c r="E24" s="45"/>
      <c r="F24" s="45"/>
      <c r="G24" s="45"/>
      <c r="H24" s="46"/>
      <c r="I24" s="47" t="s">
        <v>34</v>
      </c>
      <c r="J24" s="48"/>
      <c r="K24" s="19"/>
      <c r="L24" s="12"/>
    </row>
    <row r="25" spans="1:12" ht="24" customHeight="1">
      <c r="A25" s="12"/>
      <c r="B25" s="450"/>
      <c r="C25" s="18"/>
      <c r="D25" s="45"/>
      <c r="E25" s="45"/>
      <c r="F25" s="45"/>
      <c r="G25" s="45"/>
      <c r="H25" s="50" t="s">
        <v>32</v>
      </c>
      <c r="I25" s="38">
        <f>I17+E21+I21</f>
        <v>0</v>
      </c>
      <c r="J25" s="40" t="s">
        <v>21</v>
      </c>
      <c r="K25" s="19"/>
      <c r="L25" s="12"/>
    </row>
    <row r="26" spans="1:12" ht="24" customHeight="1" thickBot="1">
      <c r="A26" s="12"/>
      <c r="B26" s="450"/>
      <c r="C26" s="18"/>
      <c r="D26" s="54"/>
      <c r="E26" s="49"/>
      <c r="F26" s="54"/>
      <c r="G26" s="49"/>
      <c r="H26" s="52" t="s">
        <v>33</v>
      </c>
      <c r="I26" s="55">
        <f>I18+E22+I22</f>
        <v>0</v>
      </c>
      <c r="J26" s="44" t="s">
        <v>25</v>
      </c>
      <c r="K26" s="19"/>
      <c r="L26" s="12"/>
    </row>
    <row r="27" spans="1:12" ht="15.75" customHeight="1">
      <c r="A27" s="12"/>
      <c r="B27" s="450"/>
      <c r="C27" s="18"/>
      <c r="D27" s="54"/>
      <c r="E27" s="49"/>
      <c r="F27" s="54"/>
      <c r="G27" s="49"/>
      <c r="H27" s="45"/>
      <c r="I27" s="45"/>
      <c r="J27" s="45"/>
      <c r="K27" s="19"/>
      <c r="L27" s="12"/>
    </row>
    <row r="28" spans="1:12" ht="29.25" customHeight="1" thickBot="1">
      <c r="A28" s="12"/>
      <c r="B28" s="450"/>
      <c r="C28" s="56"/>
      <c r="D28" s="57" t="s">
        <v>43</v>
      </c>
      <c r="E28" s="58"/>
      <c r="F28" s="58"/>
      <c r="G28" s="58"/>
      <c r="H28" s="58"/>
      <c r="I28" s="58"/>
      <c r="J28" s="58"/>
      <c r="K28" s="59"/>
      <c r="L28" s="12"/>
    </row>
    <row r="29" spans="1:12" ht="29.25" customHeight="1">
      <c r="A29" s="12"/>
      <c r="B29" s="450"/>
      <c r="C29" s="18"/>
      <c r="D29" s="60"/>
      <c r="E29" s="60"/>
      <c r="F29" s="61"/>
      <c r="G29" s="456" t="s">
        <v>44</v>
      </c>
      <c r="H29" s="457"/>
      <c r="I29" s="458" t="s">
        <v>0</v>
      </c>
      <c r="J29" s="457"/>
      <c r="K29" s="19"/>
      <c r="L29" s="12"/>
    </row>
    <row r="30" spans="1:12" ht="29.25" customHeight="1">
      <c r="A30" s="12"/>
      <c r="B30" s="450"/>
      <c r="C30" s="18"/>
      <c r="D30" s="62"/>
      <c r="E30" s="62"/>
      <c r="F30" s="63" t="s">
        <v>32</v>
      </c>
      <c r="G30" s="64"/>
      <c r="H30" s="14" t="s">
        <v>21</v>
      </c>
      <c r="I30" s="39">
        <f>G30</f>
        <v>0</v>
      </c>
      <c r="J30" s="40" t="s">
        <v>21</v>
      </c>
      <c r="K30" s="19"/>
      <c r="L30" s="12"/>
    </row>
    <row r="31" spans="1:12" ht="29.25" customHeight="1" thickBot="1">
      <c r="A31" s="12"/>
      <c r="B31" s="450"/>
      <c r="C31" s="18"/>
      <c r="D31" s="65"/>
      <c r="E31" s="65"/>
      <c r="F31" s="66" t="s">
        <v>33</v>
      </c>
      <c r="G31" s="67"/>
      <c r="H31" s="68" t="s">
        <v>25</v>
      </c>
      <c r="I31" s="43">
        <f>G31</f>
        <v>0</v>
      </c>
      <c r="J31" s="44" t="s">
        <v>25</v>
      </c>
      <c r="K31" s="19"/>
      <c r="L31" s="12"/>
    </row>
    <row r="32" spans="1:12" ht="29.25" customHeight="1">
      <c r="A32" s="12"/>
      <c r="B32" s="450"/>
      <c r="C32" s="75"/>
      <c r="D32" s="76"/>
      <c r="E32" s="79" t="s">
        <v>58</v>
      </c>
      <c r="F32" s="77"/>
      <c r="G32" s="77"/>
      <c r="H32" s="77"/>
      <c r="I32" s="77"/>
      <c r="J32" s="77"/>
      <c r="K32" s="78"/>
      <c r="L32" s="12"/>
    </row>
    <row r="33" spans="1:12" ht="29.25" customHeight="1">
      <c r="A33" s="12"/>
      <c r="B33" s="450"/>
      <c r="C33" s="18"/>
      <c r="D33" s="441" t="s">
        <v>40</v>
      </c>
      <c r="E33" s="442"/>
      <c r="F33" s="442"/>
      <c r="G33" s="442"/>
      <c r="H33" s="443"/>
      <c r="I33" s="444" t="str">
        <f>IF(I26&lt;=I31,"可","不可")</f>
        <v>可</v>
      </c>
      <c r="J33" s="445"/>
      <c r="K33" s="19"/>
      <c r="L33" s="12"/>
    </row>
    <row r="34" spans="1:12">
      <c r="A34" s="12"/>
      <c r="B34" s="451"/>
      <c r="C34" s="24"/>
      <c r="D34" s="26"/>
      <c r="E34" s="26"/>
      <c r="F34" s="26"/>
      <c r="G34" s="26"/>
      <c r="H34" s="26"/>
      <c r="I34" s="26"/>
      <c r="J34" s="26"/>
      <c r="K34" s="27"/>
      <c r="L34" s="12"/>
    </row>
    <row r="35" spans="1:12">
      <c r="A35" s="12"/>
      <c r="B35" s="29"/>
      <c r="C35" s="29"/>
      <c r="D35" s="29"/>
      <c r="E35" s="29"/>
      <c r="F35" s="29"/>
      <c r="G35" s="29"/>
      <c r="H35" s="29"/>
      <c r="I35" s="29"/>
      <c r="J35" s="29"/>
      <c r="K35" s="29"/>
      <c r="L35" s="12"/>
    </row>
    <row r="36" spans="1:12" ht="17.25" customHeight="1">
      <c r="A36" s="12"/>
      <c r="B36" s="440" t="s">
        <v>57</v>
      </c>
      <c r="C36" s="440"/>
      <c r="D36" s="440"/>
      <c r="E36" s="440"/>
      <c r="F36" s="440"/>
      <c r="G36" s="440"/>
      <c r="H36" s="440"/>
      <c r="I36" s="440"/>
      <c r="J36" s="440"/>
      <c r="K36" s="440"/>
      <c r="L36" s="12"/>
    </row>
    <row r="37" spans="1:12" ht="17.25" customHeight="1">
      <c r="A37" s="12"/>
      <c r="B37" s="440"/>
      <c r="C37" s="440"/>
      <c r="D37" s="440"/>
      <c r="E37" s="440"/>
      <c r="F37" s="440"/>
      <c r="G37" s="440"/>
      <c r="H37" s="440"/>
      <c r="I37" s="440"/>
      <c r="J37" s="440"/>
      <c r="K37" s="440"/>
      <c r="L37" s="12"/>
    </row>
    <row r="38" spans="1:12" ht="17.25" customHeight="1">
      <c r="A38" s="12"/>
      <c r="B38" s="440"/>
      <c r="C38" s="440"/>
      <c r="D38" s="440"/>
      <c r="E38" s="440"/>
      <c r="F38" s="440"/>
      <c r="G38" s="440"/>
      <c r="H38" s="440"/>
      <c r="I38" s="440"/>
      <c r="J38" s="440"/>
      <c r="K38" s="440"/>
      <c r="L38" s="12"/>
    </row>
    <row r="39" spans="1:12" ht="17.25" customHeight="1">
      <c r="A39" s="12"/>
      <c r="B39" s="440"/>
      <c r="C39" s="440"/>
      <c r="D39" s="440"/>
      <c r="E39" s="440"/>
      <c r="F39" s="440"/>
      <c r="G39" s="440"/>
      <c r="H39" s="440"/>
      <c r="I39" s="440"/>
      <c r="J39" s="440"/>
      <c r="K39" s="440"/>
      <c r="L39" s="12"/>
    </row>
    <row r="40" spans="1:12" ht="17.25" customHeight="1">
      <c r="A40" s="12"/>
      <c r="B40" s="440"/>
      <c r="C40" s="440"/>
      <c r="D40" s="440"/>
      <c r="E40" s="440"/>
      <c r="F40" s="440"/>
      <c r="G40" s="440"/>
      <c r="H40" s="440"/>
      <c r="I40" s="440"/>
      <c r="J40" s="440"/>
      <c r="K40" s="440"/>
      <c r="L40" s="12"/>
    </row>
    <row r="41" spans="1:12" ht="17.25" customHeight="1">
      <c r="A41" s="12"/>
      <c r="B41" s="74"/>
      <c r="C41" s="74"/>
      <c r="D41" s="74"/>
      <c r="E41" s="74"/>
      <c r="F41" s="74"/>
      <c r="G41" s="74"/>
      <c r="H41" s="74"/>
      <c r="I41" s="74"/>
      <c r="J41" s="74"/>
      <c r="K41" s="74"/>
      <c r="L41" s="12"/>
    </row>
    <row r="45" spans="1:12">
      <c r="B45" s="8"/>
    </row>
    <row r="46" spans="1:12">
      <c r="B46" s="9"/>
    </row>
    <row r="47" spans="1:12">
      <c r="B47" s="9"/>
    </row>
    <row r="48" spans="1:12">
      <c r="B48" s="9"/>
    </row>
    <row r="49" spans="2:2">
      <c r="B49" s="9"/>
    </row>
    <row r="50" spans="2:2">
      <c r="B50" s="9"/>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
  <cols>
    <col min="1" max="1" width="1.90625" customWidth="1"/>
    <col min="2" max="16" width="8.6328125" customWidth="1"/>
    <col min="17" max="19" width="10.6328125" customWidth="1"/>
    <col min="20" max="20" width="4.453125" customWidth="1"/>
  </cols>
  <sheetData>
    <row r="1" spans="1:19" ht="18" customHeight="1">
      <c r="A1" t="s">
        <v>356</v>
      </c>
      <c r="D1" s="298"/>
    </row>
    <row r="3" spans="1:19">
      <c r="A3" t="s">
        <v>41</v>
      </c>
      <c r="E3" s="324"/>
      <c r="F3" s="331"/>
      <c r="G3" s="331"/>
      <c r="H3" s="331"/>
    </row>
    <row r="4" spans="1:19">
      <c r="B4" s="361" t="s">
        <v>27</v>
      </c>
      <c r="C4" s="323" t="s">
        <v>358</v>
      </c>
      <c r="D4" s="323"/>
      <c r="E4" s="323"/>
      <c r="F4" s="332"/>
      <c r="G4" s="333"/>
      <c r="H4" s="333"/>
    </row>
    <row r="5" spans="1:19">
      <c r="B5" s="361"/>
      <c r="C5" s="323" t="s">
        <v>24</v>
      </c>
      <c r="D5" s="323"/>
      <c r="E5" s="323"/>
      <c r="F5" s="332"/>
      <c r="G5" s="333"/>
      <c r="H5" s="333"/>
    </row>
    <row r="6" spans="1:19">
      <c r="B6" s="361"/>
      <c r="C6" s="323" t="s">
        <v>359</v>
      </c>
      <c r="D6" s="323"/>
      <c r="E6" s="323"/>
      <c r="F6" s="332"/>
      <c r="G6" s="333"/>
      <c r="H6" s="333"/>
    </row>
    <row r="7" spans="1:19" ht="14">
      <c r="B7" s="326" t="str">
        <f>IF(COUNTA($B$4:$B$6)=0,"↑類型を１つ選択してください！",IF(COUNTIF($B$4:$B$6,"○")&gt;1,"↑類型はいずれか１つを選択してください！",""))</f>
        <v/>
      </c>
      <c r="F7" s="325"/>
    </row>
    <row r="8" spans="1:19" ht="14">
      <c r="B8" s="326"/>
      <c r="F8" s="325"/>
    </row>
    <row r="9" spans="1:19">
      <c r="A9" t="s">
        <v>360</v>
      </c>
    </row>
    <row r="10" spans="1:19" ht="9" customHeight="1"/>
    <row r="11" spans="1:19" ht="31" customHeight="1">
      <c r="A11" s="302"/>
      <c r="B11" s="303"/>
      <c r="C11" s="303"/>
      <c r="D11" s="303"/>
      <c r="E11" s="306" t="s">
        <v>333</v>
      </c>
      <c r="F11" s="306" t="s">
        <v>334</v>
      </c>
      <c r="G11" s="306" t="s">
        <v>335</v>
      </c>
      <c r="H11" s="306" t="s">
        <v>336</v>
      </c>
      <c r="I11" s="306" t="s">
        <v>337</v>
      </c>
      <c r="J11" s="306" t="s">
        <v>338</v>
      </c>
      <c r="K11" s="306" t="s">
        <v>339</v>
      </c>
      <c r="L11" s="306" t="s">
        <v>340</v>
      </c>
      <c r="M11" s="306" t="s">
        <v>341</v>
      </c>
      <c r="N11" s="306" t="s">
        <v>342</v>
      </c>
      <c r="O11" s="306" t="s">
        <v>343</v>
      </c>
      <c r="P11" s="306" t="s">
        <v>344</v>
      </c>
      <c r="Q11" s="306" t="s">
        <v>20</v>
      </c>
      <c r="R11" s="337" t="s">
        <v>329</v>
      </c>
      <c r="S11" s="338" t="s">
        <v>330</v>
      </c>
    </row>
    <row r="12" spans="1:19" ht="20.149999999999999" customHeight="1">
      <c r="A12" s="301" t="s">
        <v>352</v>
      </c>
      <c r="B12" s="305"/>
      <c r="C12" s="305"/>
      <c r="D12" s="304"/>
      <c r="E12" s="310">
        <f>SUM(E13:E15,E16,E18,E20)</f>
        <v>176</v>
      </c>
      <c r="F12" s="310">
        <f t="shared" ref="F12:P12" si="0">SUM(F13:F15,F16,F18,F20)</f>
        <v>184</v>
      </c>
      <c r="G12" s="310">
        <f t="shared" si="0"/>
        <v>176</v>
      </c>
      <c r="H12" s="310">
        <f t="shared" si="0"/>
        <v>184</v>
      </c>
      <c r="I12" s="310">
        <f t="shared" si="0"/>
        <v>184</v>
      </c>
      <c r="J12" s="310">
        <f t="shared" si="0"/>
        <v>176</v>
      </c>
      <c r="K12" s="310">
        <f t="shared" si="0"/>
        <v>184</v>
      </c>
      <c r="L12" s="310">
        <f t="shared" si="0"/>
        <v>176</v>
      </c>
      <c r="M12" s="310">
        <f t="shared" si="0"/>
        <v>184</v>
      </c>
      <c r="N12" s="310">
        <f t="shared" si="0"/>
        <v>184</v>
      </c>
      <c r="O12" s="310">
        <f t="shared" si="0"/>
        <v>168</v>
      </c>
      <c r="P12" s="310">
        <f t="shared" si="0"/>
        <v>184</v>
      </c>
      <c r="Q12" s="310">
        <f>SUM(E12:P12)</f>
        <v>2160</v>
      </c>
      <c r="R12" s="313">
        <f>ROUNDUP(Q12/$Q$22,1)</f>
        <v>8</v>
      </c>
      <c r="S12" s="314"/>
    </row>
    <row r="13" spans="1:19" ht="20.149999999999999" customHeight="1">
      <c r="A13" s="300" t="s">
        <v>345</v>
      </c>
      <c r="B13" s="302"/>
      <c r="C13" s="302"/>
      <c r="D13" s="302"/>
      <c r="E13" s="357">
        <v>0</v>
      </c>
      <c r="F13" s="357">
        <v>0</v>
      </c>
      <c r="G13" s="357">
        <v>0</v>
      </c>
      <c r="H13" s="357">
        <v>0</v>
      </c>
      <c r="I13" s="357">
        <v>0</v>
      </c>
      <c r="J13" s="357">
        <v>0</v>
      </c>
      <c r="K13" s="357">
        <v>0</v>
      </c>
      <c r="L13" s="357">
        <v>0</v>
      </c>
      <c r="M13" s="357">
        <v>0</v>
      </c>
      <c r="N13" s="357">
        <v>0</v>
      </c>
      <c r="O13" s="357">
        <v>0</v>
      </c>
      <c r="P13" s="357">
        <v>0</v>
      </c>
      <c r="Q13" s="310">
        <f t="shared" ref="Q13:Q22" si="1">SUM(E13:P13)</f>
        <v>0</v>
      </c>
      <c r="R13" s="313">
        <f t="shared" ref="R13:R21" si="2">ROUNDUP(Q13/$Q$22,1)</f>
        <v>0</v>
      </c>
      <c r="S13" s="314"/>
    </row>
    <row r="14" spans="1:19" ht="20.149999999999999" customHeight="1">
      <c r="A14" s="300" t="s">
        <v>346</v>
      </c>
      <c r="B14" s="302"/>
      <c r="C14" s="302"/>
      <c r="D14" s="304"/>
      <c r="E14" s="357">
        <v>22</v>
      </c>
      <c r="F14" s="357">
        <v>23</v>
      </c>
      <c r="G14" s="357">
        <v>22</v>
      </c>
      <c r="H14" s="357">
        <v>23</v>
      </c>
      <c r="I14" s="357">
        <v>23</v>
      </c>
      <c r="J14" s="357">
        <v>22</v>
      </c>
      <c r="K14" s="357">
        <v>23</v>
      </c>
      <c r="L14" s="357">
        <v>22</v>
      </c>
      <c r="M14" s="357">
        <v>23</v>
      </c>
      <c r="N14" s="357">
        <v>23</v>
      </c>
      <c r="O14" s="357">
        <v>21</v>
      </c>
      <c r="P14" s="357">
        <v>23</v>
      </c>
      <c r="Q14" s="310">
        <f t="shared" si="1"/>
        <v>270</v>
      </c>
      <c r="R14" s="313">
        <f t="shared" si="2"/>
        <v>1</v>
      </c>
      <c r="S14" s="314"/>
    </row>
    <row r="15" spans="1:19" ht="20.149999999999999" customHeight="1">
      <c r="A15" s="300" t="s">
        <v>347</v>
      </c>
      <c r="B15" s="302"/>
      <c r="C15" s="302"/>
      <c r="D15" s="304"/>
      <c r="E15" s="357">
        <v>22</v>
      </c>
      <c r="F15" s="357">
        <v>23</v>
      </c>
      <c r="G15" s="357">
        <v>22</v>
      </c>
      <c r="H15" s="357">
        <v>23</v>
      </c>
      <c r="I15" s="357">
        <v>23</v>
      </c>
      <c r="J15" s="357">
        <v>22</v>
      </c>
      <c r="K15" s="357">
        <v>23</v>
      </c>
      <c r="L15" s="357">
        <v>22</v>
      </c>
      <c r="M15" s="357">
        <v>23</v>
      </c>
      <c r="N15" s="357">
        <v>23</v>
      </c>
      <c r="O15" s="357">
        <v>21</v>
      </c>
      <c r="P15" s="357">
        <v>23</v>
      </c>
      <c r="Q15" s="310">
        <f t="shared" si="1"/>
        <v>270</v>
      </c>
      <c r="R15" s="313">
        <f t="shared" si="2"/>
        <v>1</v>
      </c>
      <c r="S15" s="314"/>
    </row>
    <row r="16" spans="1:19" ht="20.149999999999999" customHeight="1">
      <c r="A16" s="307" t="s">
        <v>348</v>
      </c>
      <c r="B16" s="308"/>
      <c r="C16" s="308"/>
      <c r="D16" s="327"/>
      <c r="E16" s="358">
        <v>44</v>
      </c>
      <c r="F16" s="358">
        <v>46</v>
      </c>
      <c r="G16" s="358">
        <v>44</v>
      </c>
      <c r="H16" s="358">
        <v>46</v>
      </c>
      <c r="I16" s="358">
        <v>46</v>
      </c>
      <c r="J16" s="358">
        <v>44</v>
      </c>
      <c r="K16" s="358">
        <v>46</v>
      </c>
      <c r="L16" s="358">
        <v>44</v>
      </c>
      <c r="M16" s="358">
        <v>46</v>
      </c>
      <c r="N16" s="358">
        <v>46</v>
      </c>
      <c r="O16" s="358">
        <v>42</v>
      </c>
      <c r="P16" s="358">
        <v>46</v>
      </c>
      <c r="Q16" s="312">
        <f t="shared" si="1"/>
        <v>540</v>
      </c>
      <c r="R16" s="315">
        <f t="shared" si="2"/>
        <v>2</v>
      </c>
      <c r="S16" s="316"/>
    </row>
    <row r="17" spans="1:19" ht="20.149999999999999" customHeight="1">
      <c r="A17" s="301"/>
      <c r="B17" s="309" t="s">
        <v>331</v>
      </c>
      <c r="C17" s="309"/>
      <c r="D17" s="309"/>
      <c r="E17" s="359">
        <v>0</v>
      </c>
      <c r="F17" s="359">
        <v>0</v>
      </c>
      <c r="G17" s="359">
        <v>0</v>
      </c>
      <c r="H17" s="359">
        <v>0</v>
      </c>
      <c r="I17" s="359">
        <v>0</v>
      </c>
      <c r="J17" s="359">
        <v>0</v>
      </c>
      <c r="K17" s="359">
        <v>0</v>
      </c>
      <c r="L17" s="359">
        <v>0</v>
      </c>
      <c r="M17" s="359">
        <v>0</v>
      </c>
      <c r="N17" s="359">
        <v>0</v>
      </c>
      <c r="O17" s="359">
        <v>0</v>
      </c>
      <c r="P17" s="359">
        <v>0</v>
      </c>
      <c r="Q17" s="311">
        <f t="shared" si="1"/>
        <v>0</v>
      </c>
      <c r="R17" s="317">
        <f t="shared" si="2"/>
        <v>0</v>
      </c>
      <c r="S17" s="317">
        <f>ROUNDUP(Q17/$Q$22,1)</f>
        <v>0</v>
      </c>
    </row>
    <row r="18" spans="1:19" ht="20.149999999999999" customHeight="1">
      <c r="A18" s="307" t="s">
        <v>349</v>
      </c>
      <c r="B18" s="330"/>
      <c r="C18" s="328"/>
      <c r="D18" s="329"/>
      <c r="E18" s="358">
        <v>44</v>
      </c>
      <c r="F18" s="358">
        <v>46</v>
      </c>
      <c r="G18" s="358">
        <v>44</v>
      </c>
      <c r="H18" s="358">
        <v>46</v>
      </c>
      <c r="I18" s="358">
        <v>46</v>
      </c>
      <c r="J18" s="358">
        <v>44</v>
      </c>
      <c r="K18" s="358">
        <v>46</v>
      </c>
      <c r="L18" s="358">
        <v>44</v>
      </c>
      <c r="M18" s="358">
        <v>46</v>
      </c>
      <c r="N18" s="358">
        <v>46</v>
      </c>
      <c r="O18" s="358">
        <v>42</v>
      </c>
      <c r="P18" s="358">
        <v>46</v>
      </c>
      <c r="Q18" s="312">
        <f t="shared" si="1"/>
        <v>540</v>
      </c>
      <c r="R18" s="315">
        <f t="shared" si="2"/>
        <v>2</v>
      </c>
      <c r="S18" s="316"/>
    </row>
    <row r="19" spans="1:19" ht="20.149999999999999" customHeight="1">
      <c r="A19" s="301"/>
      <c r="B19" s="305" t="s">
        <v>332</v>
      </c>
      <c r="C19" s="305"/>
      <c r="D19" s="301"/>
      <c r="E19" s="359">
        <v>0</v>
      </c>
      <c r="F19" s="359">
        <v>0</v>
      </c>
      <c r="G19" s="359">
        <v>0</v>
      </c>
      <c r="H19" s="359">
        <v>0</v>
      </c>
      <c r="I19" s="359">
        <v>0</v>
      </c>
      <c r="J19" s="359">
        <v>0</v>
      </c>
      <c r="K19" s="359">
        <v>0</v>
      </c>
      <c r="L19" s="359">
        <v>0</v>
      </c>
      <c r="M19" s="359">
        <v>0</v>
      </c>
      <c r="N19" s="359">
        <v>0</v>
      </c>
      <c r="O19" s="359">
        <v>0</v>
      </c>
      <c r="P19" s="359">
        <v>0</v>
      </c>
      <c r="Q19" s="311">
        <f t="shared" si="1"/>
        <v>0</v>
      </c>
      <c r="R19" s="317">
        <f t="shared" si="2"/>
        <v>0</v>
      </c>
      <c r="S19" s="317">
        <f>ROUNDUP(Q19/$Q$22,1)</f>
        <v>0</v>
      </c>
    </row>
    <row r="20" spans="1:19" ht="20.149999999999999" customHeight="1">
      <c r="A20" s="307" t="s">
        <v>350</v>
      </c>
      <c r="B20" s="307"/>
      <c r="C20" s="328"/>
      <c r="D20" s="327"/>
      <c r="E20" s="358">
        <v>44</v>
      </c>
      <c r="F20" s="358">
        <v>46</v>
      </c>
      <c r="G20" s="358">
        <v>44</v>
      </c>
      <c r="H20" s="358">
        <v>46</v>
      </c>
      <c r="I20" s="358">
        <v>46</v>
      </c>
      <c r="J20" s="358">
        <v>44</v>
      </c>
      <c r="K20" s="358">
        <v>46</v>
      </c>
      <c r="L20" s="358">
        <v>44</v>
      </c>
      <c r="M20" s="358">
        <v>46</v>
      </c>
      <c r="N20" s="358">
        <v>46</v>
      </c>
      <c r="O20" s="358">
        <v>42</v>
      </c>
      <c r="P20" s="358">
        <v>46</v>
      </c>
      <c r="Q20" s="312">
        <f t="shared" si="1"/>
        <v>540</v>
      </c>
      <c r="R20" s="315">
        <f t="shared" si="2"/>
        <v>2</v>
      </c>
      <c r="S20" s="316"/>
    </row>
    <row r="21" spans="1:19" ht="20.149999999999999" customHeight="1">
      <c r="A21" s="301"/>
      <c r="B21" s="309" t="s">
        <v>331</v>
      </c>
      <c r="C21" s="301"/>
      <c r="D21" s="309"/>
      <c r="E21" s="359">
        <v>22</v>
      </c>
      <c r="F21" s="359">
        <v>23</v>
      </c>
      <c r="G21" s="359">
        <v>22</v>
      </c>
      <c r="H21" s="359">
        <v>23</v>
      </c>
      <c r="I21" s="359">
        <v>23</v>
      </c>
      <c r="J21" s="359">
        <v>22</v>
      </c>
      <c r="K21" s="359">
        <v>23</v>
      </c>
      <c r="L21" s="359">
        <v>22</v>
      </c>
      <c r="M21" s="359">
        <v>23</v>
      </c>
      <c r="N21" s="359">
        <v>23</v>
      </c>
      <c r="O21" s="359">
        <v>21</v>
      </c>
      <c r="P21" s="359">
        <v>23</v>
      </c>
      <c r="Q21" s="311">
        <f t="shared" si="1"/>
        <v>270</v>
      </c>
      <c r="R21" s="317">
        <f t="shared" si="2"/>
        <v>1</v>
      </c>
      <c r="S21" s="317">
        <f>ROUNDUP(Q21/$Q$22,1)</f>
        <v>1</v>
      </c>
    </row>
    <row r="22" spans="1:19" ht="20.149999999999999" customHeight="1">
      <c r="A22" s="300" t="s">
        <v>351</v>
      </c>
      <c r="B22" s="302"/>
      <c r="C22" s="303"/>
      <c r="D22" s="304"/>
      <c r="E22" s="360">
        <v>22</v>
      </c>
      <c r="F22" s="360">
        <v>23</v>
      </c>
      <c r="G22" s="360">
        <v>22</v>
      </c>
      <c r="H22" s="360">
        <v>23</v>
      </c>
      <c r="I22" s="360">
        <v>23</v>
      </c>
      <c r="J22" s="360">
        <v>22</v>
      </c>
      <c r="K22" s="360">
        <v>23</v>
      </c>
      <c r="L22" s="360">
        <v>22</v>
      </c>
      <c r="M22" s="360">
        <v>23</v>
      </c>
      <c r="N22" s="360">
        <v>23</v>
      </c>
      <c r="O22" s="360">
        <v>21</v>
      </c>
      <c r="P22" s="360">
        <v>23</v>
      </c>
      <c r="Q22" s="300">
        <f t="shared" si="1"/>
        <v>270</v>
      </c>
      <c r="R22" s="318"/>
      <c r="S22" s="314"/>
    </row>
    <row r="27" spans="1:19" ht="21" customHeight="1">
      <c r="A27" t="s">
        <v>357</v>
      </c>
    </row>
    <row r="28" spans="1:19" ht="30" customHeight="1">
      <c r="B28" s="334" t="s">
        <v>354</v>
      </c>
      <c r="C28" s="335"/>
      <c r="D28" s="336"/>
      <c r="E28" s="806" t="s">
        <v>355</v>
      </c>
      <c r="F28" s="807"/>
      <c r="G28" s="806" t="s">
        <v>22</v>
      </c>
      <c r="H28" s="807"/>
      <c r="I28" s="808" t="s">
        <v>109</v>
      </c>
      <c r="J28" s="809"/>
      <c r="K28" s="319"/>
      <c r="L28" s="320"/>
      <c r="M28" s="320"/>
      <c r="N28" s="320"/>
    </row>
    <row r="29" spans="1:19" ht="26.25" customHeight="1">
      <c r="B29" s="334" t="s">
        <v>353</v>
      </c>
      <c r="C29" s="335"/>
      <c r="D29" s="336"/>
      <c r="E29" s="810">
        <f>IFERROR(ROUNDDOWN(IF(R12&lt;=30,1,1+ROUNDUP((R12-30)/30,0)),1),"")</f>
        <v>1</v>
      </c>
      <c r="F29" s="811"/>
      <c r="G29" s="812">
        <f>IF(OR(B4="○",B6="○"),ROUNDDOWN(R12/6,1),IF(B5="○",ROUNDDOWN(R12/5,1),""))</f>
        <v>1.3</v>
      </c>
      <c r="H29" s="813"/>
      <c r="I29" s="814">
        <f>IF(OR(B4="○",B5="○"),ROUNDDOWN(R15/9,1)+ROUNDDOWN((R16-S17)/6,1)+ROUNDDOWN(S17/12,1)+ROUNDDOWN((R18-S19)/4,1)+ROUNDDOWN(S19/8,1)+ROUNDDOWN((R20-S21)/2.5,1)+ROUNDDOWN(S21/5,1),"")</f>
        <v>1.5</v>
      </c>
      <c r="J29" s="815"/>
      <c r="K29" s="321"/>
      <c r="L29" s="322"/>
      <c r="M29" s="322"/>
      <c r="N29" s="322"/>
    </row>
  </sheetData>
  <sheetProtection password="CC09" sheet="1" objects="1" scenarios="1"/>
  <mergeCells count="6">
    <mergeCell ref="E28:F28"/>
    <mergeCell ref="G28:H28"/>
    <mergeCell ref="I28:J28"/>
    <mergeCell ref="E29:F29"/>
    <mergeCell ref="G29:H29"/>
    <mergeCell ref="I29:J29"/>
  </mergeCells>
  <phoneticPr fontId="5"/>
  <dataValidations count="2">
    <dataValidation type="list" allowBlank="1" showInputMessage="1" showErrorMessage="1" sqref="B4:B6">
      <formula1>"○"</formula1>
    </dataValidation>
    <dataValidation operator="greaterThanOrEqual" allowBlank="1" showInputMessage="1" showErrorMessage="1" sqref="R21:S21 S11 R17:S17 R19:S19 R12:R16 R18 R20"/>
  </dataValidations>
  <pageMargins left="0.70866141732283472" right="0.70866141732283472" top="0.74803149606299213" bottom="0.74803149606299213" header="0.31496062992125984" footer="0.31496062992125984"/>
  <pageSetup paperSize="9" scale="81"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83"/>
  <sheetViews>
    <sheetView showGridLines="0" view="pageBreakPreview" zoomScaleNormal="100" zoomScaleSheetLayoutView="100" workbookViewId="0">
      <selection activeCell="A2" sqref="A2"/>
    </sheetView>
  </sheetViews>
  <sheetFormatPr defaultColWidth="9" defaultRowHeight="12"/>
  <cols>
    <col min="1" max="1" width="2.08984375" style="379" customWidth="1"/>
    <col min="2" max="2" width="5.08984375" style="379" customWidth="1"/>
    <col min="3" max="8" width="4.08984375" style="379" customWidth="1"/>
    <col min="9" max="9" width="4.6328125" style="379" customWidth="1"/>
    <col min="10" max="17" width="4.08984375" style="379" customWidth="1"/>
    <col min="18" max="18" width="5.36328125" style="379" customWidth="1"/>
    <col min="19" max="19" width="5.08984375" style="379" customWidth="1"/>
    <col min="20" max="24" width="4.08984375" style="379" customWidth="1"/>
    <col min="25" max="26" width="9" style="379" customWidth="1"/>
    <col min="27" max="16384" width="9" style="379"/>
  </cols>
  <sheetData>
    <row r="2" spans="1:27" ht="26.25" customHeight="1" thickBot="1">
      <c r="A2" s="377" t="s">
        <v>412</v>
      </c>
      <c r="B2" s="378"/>
      <c r="C2" s="378"/>
      <c r="D2" s="378"/>
      <c r="E2" s="378"/>
      <c r="F2" s="378"/>
    </row>
    <row r="3" spans="1:27" ht="18" customHeight="1">
      <c r="G3" s="378"/>
      <c r="H3" s="840" t="s">
        <v>413</v>
      </c>
      <c r="I3" s="841"/>
      <c r="J3" s="842"/>
      <c r="K3" s="846">
        <f>[1]調書1!$AJ$1</f>
        <v>0</v>
      </c>
      <c r="L3" s="847"/>
      <c r="M3" s="847"/>
      <c r="N3" s="848"/>
      <c r="O3" s="840" t="s">
        <v>414</v>
      </c>
      <c r="P3" s="842"/>
      <c r="Q3" s="852">
        <f>[1]調書1!$AQ$1</f>
        <v>0</v>
      </c>
      <c r="R3" s="853"/>
      <c r="S3" s="853"/>
      <c r="T3" s="853"/>
      <c r="U3" s="853"/>
      <c r="V3" s="853"/>
      <c r="W3" s="854"/>
    </row>
    <row r="4" spans="1:27" ht="14.25" customHeight="1" thickBot="1">
      <c r="A4" s="378"/>
      <c r="B4" s="378"/>
      <c r="C4" s="378"/>
      <c r="D4" s="378"/>
      <c r="E4" s="378"/>
      <c r="F4" s="378"/>
      <c r="G4" s="378"/>
      <c r="H4" s="843"/>
      <c r="I4" s="844"/>
      <c r="J4" s="845"/>
      <c r="K4" s="849"/>
      <c r="L4" s="850"/>
      <c r="M4" s="850"/>
      <c r="N4" s="851"/>
      <c r="O4" s="843"/>
      <c r="P4" s="845"/>
      <c r="Q4" s="855"/>
      <c r="R4" s="856"/>
      <c r="S4" s="856"/>
      <c r="T4" s="856"/>
      <c r="U4" s="856"/>
      <c r="V4" s="856"/>
      <c r="W4" s="857"/>
      <c r="Z4" s="380"/>
      <c r="AA4" s="380"/>
    </row>
    <row r="5" spans="1:27" ht="19.5" customHeight="1">
      <c r="A5" s="378"/>
      <c r="D5" s="378"/>
      <c r="E5" s="378"/>
      <c r="F5" s="378"/>
      <c r="G5" s="378"/>
      <c r="H5" s="858" t="s">
        <v>221</v>
      </c>
      <c r="I5" s="858"/>
      <c r="J5" s="858"/>
      <c r="K5" s="858"/>
      <c r="L5" s="858"/>
      <c r="M5" s="858"/>
      <c r="N5" s="858"/>
      <c r="O5" s="858"/>
      <c r="P5" s="858"/>
      <c r="Q5" s="858"/>
      <c r="R5" s="858"/>
      <c r="S5" s="858"/>
      <c r="T5" s="858"/>
      <c r="U5" s="858"/>
      <c r="V5" s="858"/>
      <c r="W5" s="858"/>
    </row>
    <row r="6" spans="1:27" ht="19.5" customHeight="1">
      <c r="A6" s="378"/>
      <c r="B6" s="381" t="s">
        <v>415</v>
      </c>
      <c r="D6" s="378"/>
      <c r="E6" s="378"/>
      <c r="F6" s="378"/>
      <c r="G6" s="378"/>
      <c r="H6" s="382"/>
      <c r="I6" s="382"/>
      <c r="J6" s="382"/>
      <c r="K6" s="382"/>
      <c r="L6" s="382"/>
      <c r="M6" s="382"/>
      <c r="N6" s="382"/>
      <c r="O6" s="382"/>
      <c r="P6" s="382"/>
      <c r="Q6" s="382"/>
      <c r="R6" s="382"/>
      <c r="S6" s="382"/>
      <c r="T6" s="382"/>
      <c r="U6" s="382"/>
      <c r="V6" s="382"/>
      <c r="W6" s="382"/>
    </row>
    <row r="7" spans="1:27" s="380" customFormat="1" ht="19.5" customHeight="1">
      <c r="A7" s="383"/>
      <c r="B7" s="384" t="s">
        <v>222</v>
      </c>
      <c r="C7" s="820" t="s">
        <v>223</v>
      </c>
      <c r="D7" s="820"/>
      <c r="E7" s="820"/>
      <c r="F7" s="820"/>
      <c r="G7" s="820"/>
      <c r="H7" s="820"/>
      <c r="I7" s="820"/>
      <c r="J7" s="820"/>
      <c r="K7" s="820"/>
      <c r="L7" s="820"/>
      <c r="M7" s="820"/>
      <c r="N7" s="820"/>
      <c r="O7" s="820"/>
      <c r="P7" s="820"/>
      <c r="Q7" s="820"/>
      <c r="R7" s="820"/>
      <c r="S7" s="820"/>
      <c r="T7" s="820"/>
      <c r="U7" s="820"/>
      <c r="V7" s="820"/>
      <c r="W7" s="820"/>
    </row>
    <row r="8" spans="1:27" s="380" customFormat="1" ht="9.75" customHeight="1" thickBot="1">
      <c r="A8" s="383"/>
      <c r="B8" s="383"/>
      <c r="C8" s="385"/>
      <c r="D8" s="385"/>
      <c r="E8" s="385"/>
      <c r="F8" s="385"/>
      <c r="G8" s="385"/>
      <c r="H8" s="385"/>
      <c r="I8" s="385"/>
      <c r="J8" s="386"/>
      <c r="K8" s="386"/>
      <c r="L8" s="386"/>
      <c r="M8" s="386"/>
      <c r="N8" s="386"/>
      <c r="O8" s="386"/>
      <c r="P8" s="385"/>
      <c r="Q8" s="386"/>
      <c r="R8" s="385"/>
      <c r="S8" s="385"/>
      <c r="T8" s="385"/>
      <c r="U8" s="385"/>
      <c r="V8" s="383"/>
    </row>
    <row r="9" spans="1:27" s="380" customFormat="1" ht="19.5" customHeight="1" thickBot="1">
      <c r="A9" s="383"/>
      <c r="B9" s="383"/>
      <c r="C9" s="859" t="s">
        <v>224</v>
      </c>
      <c r="D9" s="859"/>
      <c r="E9" s="859"/>
      <c r="F9" s="859"/>
      <c r="G9" s="859"/>
      <c r="H9" s="859"/>
      <c r="I9" s="821"/>
      <c r="J9" s="817"/>
      <c r="K9" s="818"/>
      <c r="L9" s="818"/>
      <c r="M9" s="818"/>
      <c r="N9" s="818"/>
      <c r="O9" s="818"/>
      <c r="P9" s="819"/>
      <c r="Q9" s="386"/>
      <c r="R9" s="385"/>
      <c r="S9" s="385"/>
      <c r="T9" s="385"/>
      <c r="U9" s="385"/>
      <c r="V9" s="383"/>
      <c r="Y9" s="380" t="s">
        <v>225</v>
      </c>
    </row>
    <row r="10" spans="1:27" s="380" customFormat="1" ht="19.5" customHeight="1">
      <c r="A10" s="383"/>
      <c r="B10" s="383"/>
      <c r="C10" s="387"/>
      <c r="D10" s="387"/>
      <c r="E10" s="387"/>
      <c r="F10" s="387"/>
      <c r="G10" s="387"/>
      <c r="H10" s="387"/>
      <c r="I10" s="387"/>
      <c r="J10" s="388"/>
      <c r="K10" s="388"/>
      <c r="L10" s="388"/>
      <c r="M10" s="388"/>
      <c r="N10" s="388"/>
      <c r="O10" s="388"/>
      <c r="P10" s="388"/>
      <c r="Q10" s="389"/>
      <c r="R10" s="390"/>
      <c r="S10" s="385"/>
      <c r="T10" s="385"/>
      <c r="U10" s="385"/>
      <c r="V10" s="383"/>
      <c r="Y10" s="380" t="s">
        <v>226</v>
      </c>
    </row>
    <row r="11" spans="1:27" s="380" customFormat="1" ht="9" customHeight="1">
      <c r="A11" s="383"/>
      <c r="B11" s="383"/>
      <c r="C11" s="385"/>
      <c r="D11" s="385"/>
      <c r="E11" s="385"/>
      <c r="F11" s="385"/>
      <c r="G11" s="385"/>
      <c r="H11" s="385"/>
      <c r="I11" s="385"/>
      <c r="J11" s="385"/>
      <c r="K11" s="386"/>
      <c r="L11" s="386"/>
      <c r="M11" s="386"/>
      <c r="N11" s="386"/>
      <c r="O11" s="386"/>
      <c r="P11" s="385"/>
      <c r="Q11" s="386"/>
      <c r="R11" s="385"/>
      <c r="S11" s="385"/>
      <c r="T11" s="385"/>
      <c r="U11" s="385"/>
      <c r="V11" s="383"/>
    </row>
    <row r="12" spans="1:27" s="380" customFormat="1" ht="19.5" customHeight="1">
      <c r="A12" s="383"/>
      <c r="B12" s="384" t="s">
        <v>227</v>
      </c>
      <c r="C12" s="820" t="s">
        <v>397</v>
      </c>
      <c r="D12" s="820"/>
      <c r="E12" s="820"/>
      <c r="F12" s="820"/>
      <c r="G12" s="820"/>
      <c r="H12" s="820"/>
      <c r="I12" s="820"/>
      <c r="J12" s="820"/>
      <c r="K12" s="820"/>
      <c r="L12" s="820"/>
      <c r="M12" s="820"/>
      <c r="N12" s="820"/>
      <c r="O12" s="820"/>
      <c r="P12" s="820"/>
      <c r="Q12" s="820"/>
      <c r="R12" s="820"/>
      <c r="S12" s="820"/>
      <c r="T12" s="820"/>
      <c r="U12" s="820"/>
      <c r="V12" s="820"/>
      <c r="W12" s="820"/>
    </row>
    <row r="13" spans="1:27" s="380" customFormat="1" ht="19.5" customHeight="1">
      <c r="A13" s="383"/>
      <c r="B13" s="383"/>
      <c r="C13" s="859" t="s">
        <v>228</v>
      </c>
      <c r="D13" s="859"/>
      <c r="E13" s="859"/>
      <c r="F13" s="859"/>
      <c r="G13" s="859"/>
      <c r="H13" s="859"/>
      <c r="I13" s="859"/>
      <c r="J13" s="859"/>
      <c r="K13" s="859"/>
      <c r="L13" s="859"/>
      <c r="M13" s="859"/>
      <c r="N13" s="859"/>
      <c r="O13" s="859"/>
      <c r="P13" s="859"/>
      <c r="Q13" s="859"/>
      <c r="R13" s="859"/>
      <c r="S13" s="859"/>
      <c r="T13" s="859"/>
      <c r="U13" s="859"/>
      <c r="V13" s="859"/>
      <c r="W13" s="859"/>
    </row>
    <row r="14" spans="1:27" s="380" customFormat="1" ht="9.75" customHeight="1" thickBot="1">
      <c r="A14" s="383"/>
      <c r="B14" s="383"/>
      <c r="C14" s="385"/>
      <c r="D14" s="385"/>
      <c r="E14" s="385"/>
      <c r="F14" s="385"/>
      <c r="G14" s="385"/>
      <c r="H14" s="385"/>
      <c r="I14" s="385"/>
      <c r="J14" s="385"/>
      <c r="K14" s="385"/>
      <c r="L14" s="385"/>
      <c r="M14" s="385"/>
      <c r="N14" s="385"/>
      <c r="O14" s="385"/>
      <c r="P14" s="385"/>
      <c r="Q14" s="385"/>
      <c r="R14" s="385"/>
      <c r="S14" s="385"/>
      <c r="T14" s="385"/>
      <c r="U14" s="386"/>
    </row>
    <row r="15" spans="1:27" s="380" customFormat="1" ht="19.5" customHeight="1" thickBot="1">
      <c r="A15" s="383"/>
      <c r="B15" s="383"/>
      <c r="C15" s="385" t="s">
        <v>153</v>
      </c>
      <c r="D15" s="385" t="s">
        <v>416</v>
      </c>
      <c r="E15" s="385"/>
      <c r="F15" s="385"/>
      <c r="G15" s="385"/>
      <c r="H15" s="385"/>
      <c r="I15" s="385"/>
      <c r="J15" s="385"/>
      <c r="K15" s="385"/>
      <c r="L15" s="385"/>
      <c r="M15" s="385"/>
      <c r="N15" s="391"/>
      <c r="O15" s="817"/>
      <c r="P15" s="818"/>
      <c r="Q15" s="818"/>
      <c r="R15" s="818"/>
      <c r="S15" s="819"/>
      <c r="T15" s="385"/>
      <c r="U15" s="386"/>
      <c r="Y15" s="380" t="s">
        <v>229</v>
      </c>
    </row>
    <row r="16" spans="1:27" s="380" customFormat="1" ht="9.75" customHeight="1" thickBot="1">
      <c r="A16" s="383"/>
      <c r="B16" s="383"/>
      <c r="C16" s="385"/>
      <c r="D16" s="385"/>
      <c r="E16" s="385"/>
      <c r="F16" s="385"/>
      <c r="G16" s="385"/>
      <c r="H16" s="385"/>
      <c r="I16" s="385"/>
      <c r="J16" s="385"/>
      <c r="K16" s="385"/>
      <c r="L16" s="385"/>
      <c r="M16" s="385"/>
      <c r="N16" s="388"/>
      <c r="O16" s="388"/>
      <c r="P16" s="388"/>
      <c r="Q16" s="388"/>
      <c r="R16" s="388"/>
      <c r="S16" s="385"/>
      <c r="T16" s="385"/>
      <c r="U16" s="386"/>
      <c r="Y16" s="380" t="s">
        <v>230</v>
      </c>
    </row>
    <row r="17" spans="1:23" s="380" customFormat="1" ht="19.5" customHeight="1" thickBot="1">
      <c r="A17" s="383"/>
      <c r="B17" s="383"/>
      <c r="C17" s="385" t="s">
        <v>155</v>
      </c>
      <c r="D17" s="392" t="s">
        <v>417</v>
      </c>
      <c r="E17" s="385"/>
      <c r="F17" s="385"/>
      <c r="G17" s="385"/>
      <c r="H17" s="385"/>
      <c r="I17" s="385"/>
      <c r="J17" s="385"/>
      <c r="K17" s="385"/>
      <c r="L17" s="393" t="s">
        <v>231</v>
      </c>
      <c r="M17" s="394"/>
      <c r="N17" s="385" t="s">
        <v>232</v>
      </c>
      <c r="O17" s="816" t="s">
        <v>233</v>
      </c>
      <c r="P17" s="816"/>
      <c r="Q17" s="816"/>
      <c r="R17" s="816"/>
      <c r="S17" s="817" t="s">
        <v>234</v>
      </c>
      <c r="T17" s="818"/>
      <c r="U17" s="818"/>
      <c r="V17" s="819"/>
      <c r="W17" s="380" t="s">
        <v>235</v>
      </c>
    </row>
    <row r="18" spans="1:23" s="380" customFormat="1" ht="19.5" customHeight="1">
      <c r="A18" s="383"/>
      <c r="B18" s="383"/>
      <c r="C18" s="385"/>
      <c r="D18" s="385"/>
      <c r="E18" s="385"/>
      <c r="F18" s="385"/>
      <c r="G18" s="385"/>
      <c r="H18" s="385"/>
      <c r="I18" s="385"/>
      <c r="J18" s="385"/>
      <c r="K18" s="385"/>
      <c r="L18" s="393"/>
      <c r="M18" s="390"/>
      <c r="N18" s="390"/>
      <c r="O18" s="395"/>
      <c r="P18" s="395"/>
      <c r="Q18" s="395"/>
      <c r="R18" s="395"/>
      <c r="S18" s="388"/>
      <c r="T18" s="388"/>
      <c r="U18" s="388"/>
      <c r="V18" s="388"/>
    </row>
    <row r="19" spans="1:23" s="380" customFormat="1" ht="9" customHeight="1">
      <c r="A19" s="383"/>
      <c r="B19" s="383"/>
      <c r="C19" s="383"/>
      <c r="D19" s="383"/>
      <c r="E19" s="383"/>
      <c r="F19" s="383"/>
      <c r="G19" s="383"/>
      <c r="H19" s="383"/>
      <c r="I19" s="383"/>
      <c r="J19" s="383"/>
      <c r="K19" s="383"/>
      <c r="L19" s="383"/>
      <c r="M19" s="383"/>
      <c r="N19" s="383"/>
      <c r="O19" s="383"/>
      <c r="P19" s="383"/>
      <c r="Q19" s="383"/>
      <c r="R19" s="383"/>
      <c r="S19" s="383"/>
      <c r="T19" s="383"/>
    </row>
    <row r="20" spans="1:23" s="380" customFormat="1" ht="19.5" customHeight="1">
      <c r="A20" s="383"/>
      <c r="B20" s="384" t="s">
        <v>236</v>
      </c>
      <c r="C20" s="383" t="s">
        <v>237</v>
      </c>
      <c r="D20" s="383"/>
      <c r="E20" s="383"/>
      <c r="F20" s="383"/>
      <c r="G20" s="383"/>
      <c r="H20" s="383"/>
      <c r="I20" s="383"/>
      <c r="J20" s="383"/>
      <c r="K20" s="383"/>
      <c r="L20" s="383"/>
      <c r="M20" s="383"/>
      <c r="N20" s="383"/>
      <c r="O20" s="383"/>
      <c r="P20" s="383"/>
      <c r="Q20" s="383"/>
      <c r="R20" s="383"/>
      <c r="S20" s="383"/>
      <c r="T20" s="383"/>
    </row>
    <row r="21" spans="1:23" s="380" customFormat="1" ht="19.5" customHeight="1">
      <c r="A21" s="383"/>
      <c r="B21" s="383"/>
      <c r="C21" s="837" t="s">
        <v>238</v>
      </c>
      <c r="D21" s="837"/>
      <c r="E21" s="837"/>
      <c r="F21" s="837"/>
      <c r="G21" s="837"/>
      <c r="H21" s="837"/>
      <c r="I21" s="837"/>
      <c r="J21" s="837"/>
      <c r="K21" s="837"/>
      <c r="L21" s="837"/>
      <c r="M21" s="837"/>
      <c r="N21" s="837"/>
      <c r="O21" s="837"/>
      <c r="P21" s="837"/>
      <c r="Q21" s="837"/>
      <c r="R21" s="837"/>
      <c r="S21" s="837"/>
      <c r="T21" s="837"/>
    </row>
    <row r="22" spans="1:23" s="380" customFormat="1" ht="19.5" customHeight="1">
      <c r="A22" s="383"/>
      <c r="B22" s="383"/>
      <c r="C22" s="396" t="s">
        <v>153</v>
      </c>
      <c r="D22" s="825" t="s">
        <v>239</v>
      </c>
      <c r="E22" s="825"/>
      <c r="F22" s="825"/>
      <c r="G22" s="825"/>
      <c r="H22" s="825"/>
      <c r="I22" s="825"/>
      <c r="J22" s="825"/>
      <c r="K22" s="825"/>
      <c r="L22" s="825"/>
      <c r="M22" s="825"/>
      <c r="N22" s="825"/>
      <c r="O22" s="825"/>
      <c r="P22" s="825"/>
      <c r="Q22" s="825"/>
      <c r="R22" s="825"/>
      <c r="S22" s="397"/>
      <c r="T22" s="398" t="s">
        <v>240</v>
      </c>
    </row>
    <row r="23" spans="1:23" s="380" customFormat="1" ht="19.5" customHeight="1">
      <c r="A23" s="383"/>
      <c r="B23" s="383"/>
      <c r="C23" s="396" t="s">
        <v>155</v>
      </c>
      <c r="D23" s="825" t="s">
        <v>241</v>
      </c>
      <c r="E23" s="825"/>
      <c r="F23" s="825"/>
      <c r="G23" s="825"/>
      <c r="H23" s="825"/>
      <c r="I23" s="825"/>
      <c r="J23" s="825"/>
      <c r="K23" s="825"/>
      <c r="L23" s="825"/>
      <c r="M23" s="825"/>
      <c r="N23" s="825"/>
      <c r="O23" s="825"/>
      <c r="P23" s="825"/>
      <c r="Q23" s="825"/>
      <c r="R23" s="825"/>
      <c r="S23" s="397"/>
      <c r="T23" s="398" t="s">
        <v>240</v>
      </c>
    </row>
    <row r="24" spans="1:23" s="380" customFormat="1" ht="19.5" customHeight="1">
      <c r="A24" s="383"/>
      <c r="B24" s="383"/>
      <c r="C24" s="396" t="s">
        <v>157</v>
      </c>
      <c r="D24" s="825" t="s">
        <v>242</v>
      </c>
      <c r="E24" s="825"/>
      <c r="F24" s="825"/>
      <c r="G24" s="825"/>
      <c r="H24" s="825"/>
      <c r="I24" s="825"/>
      <c r="J24" s="825"/>
      <c r="K24" s="825"/>
      <c r="L24" s="825"/>
      <c r="M24" s="825"/>
      <c r="N24" s="825"/>
      <c r="O24" s="825"/>
      <c r="P24" s="825"/>
      <c r="Q24" s="825"/>
      <c r="R24" s="825"/>
      <c r="S24" s="397"/>
      <c r="T24" s="398" t="s">
        <v>240</v>
      </c>
    </row>
    <row r="25" spans="1:23" s="380" customFormat="1" ht="17.25" customHeight="1">
      <c r="A25" s="383"/>
      <c r="B25" s="383"/>
      <c r="C25" s="826" t="s">
        <v>159</v>
      </c>
      <c r="D25" s="828" t="s">
        <v>243</v>
      </c>
      <c r="E25" s="829"/>
      <c r="F25" s="829"/>
      <c r="G25" s="829"/>
      <c r="H25" s="829"/>
      <c r="I25" s="829"/>
      <c r="J25" s="829"/>
      <c r="K25" s="829"/>
      <c r="L25" s="829"/>
      <c r="M25" s="829"/>
      <c r="N25" s="829"/>
      <c r="O25" s="829"/>
      <c r="P25" s="829"/>
      <c r="Q25" s="829"/>
      <c r="R25" s="830"/>
      <c r="S25" s="834"/>
      <c r="T25" s="838" t="s">
        <v>240</v>
      </c>
    </row>
    <row r="26" spans="1:23" s="380" customFormat="1" ht="17.25" customHeight="1">
      <c r="A26" s="383"/>
      <c r="B26" s="383"/>
      <c r="C26" s="827"/>
      <c r="D26" s="831"/>
      <c r="E26" s="832"/>
      <c r="F26" s="832"/>
      <c r="G26" s="832"/>
      <c r="H26" s="832"/>
      <c r="I26" s="832"/>
      <c r="J26" s="832"/>
      <c r="K26" s="832"/>
      <c r="L26" s="832"/>
      <c r="M26" s="832"/>
      <c r="N26" s="832"/>
      <c r="O26" s="832"/>
      <c r="P26" s="832"/>
      <c r="Q26" s="832"/>
      <c r="R26" s="833"/>
      <c r="S26" s="835"/>
      <c r="T26" s="839"/>
    </row>
    <row r="27" spans="1:23" s="380" customFormat="1" ht="17.25" customHeight="1">
      <c r="A27" s="383"/>
      <c r="B27" s="383"/>
      <c r="C27" s="826" t="s">
        <v>161</v>
      </c>
      <c r="D27" s="828" t="s">
        <v>244</v>
      </c>
      <c r="E27" s="829"/>
      <c r="F27" s="829"/>
      <c r="G27" s="829"/>
      <c r="H27" s="829"/>
      <c r="I27" s="829"/>
      <c r="J27" s="829"/>
      <c r="K27" s="829"/>
      <c r="L27" s="829"/>
      <c r="M27" s="829"/>
      <c r="N27" s="829"/>
      <c r="O27" s="829"/>
      <c r="P27" s="829"/>
      <c r="Q27" s="829"/>
      <c r="R27" s="830"/>
      <c r="S27" s="834"/>
      <c r="T27" s="836" t="s">
        <v>240</v>
      </c>
    </row>
    <row r="28" spans="1:23" s="380" customFormat="1" ht="17.25" customHeight="1">
      <c r="A28" s="383"/>
      <c r="B28" s="383"/>
      <c r="C28" s="827"/>
      <c r="D28" s="831"/>
      <c r="E28" s="832"/>
      <c r="F28" s="832"/>
      <c r="G28" s="832"/>
      <c r="H28" s="832"/>
      <c r="I28" s="832"/>
      <c r="J28" s="832"/>
      <c r="K28" s="832"/>
      <c r="L28" s="832"/>
      <c r="M28" s="832"/>
      <c r="N28" s="832"/>
      <c r="O28" s="832"/>
      <c r="P28" s="832"/>
      <c r="Q28" s="832"/>
      <c r="R28" s="833"/>
      <c r="S28" s="835"/>
      <c r="T28" s="836"/>
    </row>
    <row r="29" spans="1:23" s="380" customFormat="1" ht="17.25" customHeight="1">
      <c r="A29" s="383"/>
      <c r="B29" s="383"/>
      <c r="C29" s="826" t="s">
        <v>163</v>
      </c>
      <c r="D29" s="828" t="s">
        <v>245</v>
      </c>
      <c r="E29" s="829"/>
      <c r="F29" s="829"/>
      <c r="G29" s="829"/>
      <c r="H29" s="829"/>
      <c r="I29" s="829"/>
      <c r="J29" s="829"/>
      <c r="K29" s="829"/>
      <c r="L29" s="829"/>
      <c r="M29" s="829"/>
      <c r="N29" s="829"/>
      <c r="O29" s="829"/>
      <c r="P29" s="829"/>
      <c r="Q29" s="829"/>
      <c r="R29" s="830"/>
      <c r="S29" s="834"/>
      <c r="T29" s="836" t="s">
        <v>240</v>
      </c>
    </row>
    <row r="30" spans="1:23" s="380" customFormat="1" ht="17.25" customHeight="1">
      <c r="A30" s="383"/>
      <c r="B30" s="383"/>
      <c r="C30" s="827"/>
      <c r="D30" s="831"/>
      <c r="E30" s="832"/>
      <c r="F30" s="832"/>
      <c r="G30" s="832"/>
      <c r="H30" s="832"/>
      <c r="I30" s="832"/>
      <c r="J30" s="832"/>
      <c r="K30" s="832"/>
      <c r="L30" s="832"/>
      <c r="M30" s="832"/>
      <c r="N30" s="832"/>
      <c r="O30" s="832"/>
      <c r="P30" s="832"/>
      <c r="Q30" s="832"/>
      <c r="R30" s="833"/>
      <c r="S30" s="835"/>
      <c r="T30" s="836"/>
    </row>
    <row r="31" spans="1:23" s="380" customFormat="1" ht="19.5" customHeight="1">
      <c r="A31" s="383"/>
      <c r="B31" s="383"/>
      <c r="C31" s="396" t="s">
        <v>165</v>
      </c>
      <c r="D31" s="825" t="s">
        <v>246</v>
      </c>
      <c r="E31" s="825"/>
      <c r="F31" s="825"/>
      <c r="G31" s="825"/>
      <c r="H31" s="825"/>
      <c r="I31" s="825"/>
      <c r="J31" s="825"/>
      <c r="K31" s="825"/>
      <c r="L31" s="825"/>
      <c r="M31" s="825"/>
      <c r="N31" s="825"/>
      <c r="O31" s="825"/>
      <c r="P31" s="825"/>
      <c r="Q31" s="825"/>
      <c r="R31" s="825"/>
      <c r="S31" s="397"/>
      <c r="T31" s="398" t="s">
        <v>240</v>
      </c>
    </row>
    <row r="32" spans="1:23" s="380" customFormat="1" ht="19.5" customHeight="1">
      <c r="A32" s="383"/>
      <c r="B32" s="383"/>
      <c r="C32" s="396" t="s">
        <v>167</v>
      </c>
      <c r="D32" s="825" t="s">
        <v>247</v>
      </c>
      <c r="E32" s="825"/>
      <c r="F32" s="825"/>
      <c r="G32" s="825"/>
      <c r="H32" s="825"/>
      <c r="I32" s="825"/>
      <c r="J32" s="825"/>
      <c r="K32" s="825"/>
      <c r="L32" s="825"/>
      <c r="M32" s="825"/>
      <c r="N32" s="825"/>
      <c r="O32" s="825"/>
      <c r="P32" s="825"/>
      <c r="Q32" s="825"/>
      <c r="R32" s="825"/>
      <c r="S32" s="397"/>
      <c r="T32" s="398" t="s">
        <v>240</v>
      </c>
    </row>
    <row r="33" spans="1:25" s="380" customFormat="1" ht="19.5" customHeight="1">
      <c r="A33" s="383"/>
      <c r="B33" s="383"/>
      <c r="C33" s="396" t="s">
        <v>169</v>
      </c>
      <c r="D33" s="825" t="s">
        <v>248</v>
      </c>
      <c r="E33" s="825"/>
      <c r="F33" s="825"/>
      <c r="G33" s="825"/>
      <c r="H33" s="825"/>
      <c r="I33" s="825"/>
      <c r="J33" s="825"/>
      <c r="K33" s="825"/>
      <c r="L33" s="825"/>
      <c r="M33" s="825"/>
      <c r="N33" s="825"/>
      <c r="O33" s="825"/>
      <c r="P33" s="825"/>
      <c r="Q33" s="825"/>
      <c r="R33" s="825"/>
      <c r="S33" s="397"/>
      <c r="T33" s="398" t="s">
        <v>240</v>
      </c>
    </row>
    <row r="34" spans="1:25" s="380" customFormat="1" ht="19.5" customHeight="1">
      <c r="A34" s="383"/>
      <c r="B34" s="383"/>
      <c r="C34" s="396" t="s">
        <v>170</v>
      </c>
      <c r="D34" s="825" t="s">
        <v>249</v>
      </c>
      <c r="E34" s="825"/>
      <c r="F34" s="825"/>
      <c r="G34" s="825"/>
      <c r="H34" s="825"/>
      <c r="I34" s="825"/>
      <c r="J34" s="825"/>
      <c r="K34" s="825"/>
      <c r="L34" s="825"/>
      <c r="M34" s="825"/>
      <c r="N34" s="825"/>
      <c r="O34" s="825"/>
      <c r="P34" s="825"/>
      <c r="Q34" s="825"/>
      <c r="R34" s="825"/>
      <c r="S34" s="397"/>
      <c r="T34" s="398" t="s">
        <v>240</v>
      </c>
    </row>
    <row r="35" spans="1:25" s="380" customFormat="1" ht="19.5" customHeight="1">
      <c r="A35" s="383"/>
      <c r="B35" s="383"/>
      <c r="C35" s="383"/>
      <c r="D35" s="383"/>
      <c r="E35" s="383"/>
      <c r="F35" s="383"/>
      <c r="G35" s="383"/>
      <c r="H35" s="383"/>
      <c r="I35" s="383"/>
      <c r="J35" s="383"/>
      <c r="K35" s="383"/>
      <c r="L35" s="383"/>
      <c r="M35" s="383"/>
      <c r="N35" s="383"/>
      <c r="O35" s="383"/>
      <c r="P35" s="383"/>
      <c r="Q35" s="383"/>
      <c r="R35" s="383"/>
      <c r="S35" s="383"/>
      <c r="T35" s="383"/>
    </row>
    <row r="36" spans="1:25" s="380" customFormat="1" ht="9" customHeight="1">
      <c r="A36" s="383"/>
      <c r="B36" s="383"/>
      <c r="C36" s="383"/>
      <c r="D36" s="383"/>
      <c r="E36" s="383"/>
      <c r="F36" s="383"/>
      <c r="G36" s="383"/>
      <c r="H36" s="383"/>
      <c r="I36" s="383"/>
      <c r="J36" s="383"/>
      <c r="K36" s="383"/>
      <c r="L36" s="383"/>
      <c r="M36" s="383"/>
      <c r="N36" s="383"/>
      <c r="O36" s="383"/>
      <c r="P36" s="383"/>
      <c r="Q36" s="383"/>
      <c r="R36" s="383"/>
      <c r="S36" s="383"/>
      <c r="T36" s="383"/>
    </row>
    <row r="37" spans="1:25" s="380" customFormat="1" ht="19.5" customHeight="1">
      <c r="A37" s="383"/>
      <c r="B37" s="384" t="s">
        <v>250</v>
      </c>
      <c r="C37" s="383" t="s">
        <v>251</v>
      </c>
      <c r="D37" s="383"/>
      <c r="E37" s="383"/>
      <c r="F37" s="383"/>
      <c r="G37" s="383"/>
      <c r="H37" s="383"/>
      <c r="I37" s="383"/>
      <c r="J37" s="383"/>
      <c r="K37" s="383"/>
      <c r="L37" s="383"/>
      <c r="M37" s="383"/>
      <c r="N37" s="383"/>
      <c r="O37" s="383"/>
      <c r="P37" s="383"/>
      <c r="Q37" s="383"/>
      <c r="R37" s="383"/>
      <c r="S37" s="383"/>
      <c r="T37" s="383"/>
    </row>
    <row r="38" spans="1:25" s="380" customFormat="1" ht="9.75" customHeight="1" thickBot="1">
      <c r="A38" s="383"/>
      <c r="B38" s="383"/>
      <c r="C38" s="383"/>
      <c r="D38" s="383"/>
      <c r="E38" s="383"/>
      <c r="F38" s="383"/>
      <c r="G38" s="383"/>
      <c r="H38" s="383"/>
      <c r="I38" s="383"/>
      <c r="J38" s="383"/>
      <c r="K38" s="383"/>
      <c r="L38" s="383"/>
      <c r="M38" s="383"/>
      <c r="N38" s="383"/>
      <c r="O38" s="383"/>
      <c r="P38" s="383"/>
      <c r="Q38" s="383"/>
      <c r="R38" s="383"/>
      <c r="S38" s="383"/>
      <c r="T38" s="383"/>
    </row>
    <row r="39" spans="1:25" s="380" customFormat="1" ht="19.5" customHeight="1" thickBot="1">
      <c r="A39" s="383"/>
      <c r="B39" s="383"/>
      <c r="C39" s="383" t="s">
        <v>153</v>
      </c>
      <c r="D39" s="820" t="s">
        <v>252</v>
      </c>
      <c r="E39" s="820"/>
      <c r="F39" s="820"/>
      <c r="G39" s="820"/>
      <c r="H39" s="820"/>
      <c r="I39" s="820"/>
      <c r="J39" s="820"/>
      <c r="K39" s="820"/>
      <c r="L39" s="820"/>
      <c r="M39" s="820"/>
      <c r="N39" s="820"/>
      <c r="O39" s="820"/>
      <c r="P39" s="820"/>
      <c r="Q39" s="821"/>
      <c r="R39" s="817"/>
      <c r="S39" s="818"/>
      <c r="T39" s="818"/>
      <c r="U39" s="819"/>
      <c r="Y39" s="380" t="s">
        <v>253</v>
      </c>
    </row>
    <row r="40" spans="1:25" s="380" customFormat="1" ht="9" customHeight="1" thickBot="1">
      <c r="A40" s="383"/>
      <c r="B40" s="383"/>
      <c r="C40" s="383"/>
      <c r="D40" s="383"/>
      <c r="E40" s="383"/>
      <c r="F40" s="383"/>
      <c r="G40" s="383"/>
      <c r="H40" s="383"/>
      <c r="I40" s="383"/>
      <c r="J40" s="383"/>
      <c r="K40" s="383"/>
      <c r="L40" s="383"/>
      <c r="M40" s="383"/>
      <c r="N40" s="383"/>
      <c r="O40" s="383"/>
      <c r="P40" s="383"/>
      <c r="Q40" s="383"/>
      <c r="R40" s="399"/>
      <c r="S40" s="399"/>
      <c r="T40" s="399"/>
      <c r="U40" s="399"/>
      <c r="Y40" s="380" t="s">
        <v>254</v>
      </c>
    </row>
    <row r="41" spans="1:25" s="380" customFormat="1" ht="19.5" customHeight="1" thickBot="1">
      <c r="A41" s="383"/>
      <c r="B41" s="383"/>
      <c r="C41" s="383" t="s">
        <v>155</v>
      </c>
      <c r="D41" s="820" t="s">
        <v>255</v>
      </c>
      <c r="E41" s="820"/>
      <c r="F41" s="820"/>
      <c r="G41" s="820"/>
      <c r="H41" s="820"/>
      <c r="I41" s="820"/>
      <c r="J41" s="820"/>
      <c r="K41" s="820"/>
      <c r="L41" s="820"/>
      <c r="M41" s="820"/>
      <c r="N41" s="820"/>
      <c r="O41" s="820"/>
      <c r="P41" s="820"/>
      <c r="Q41" s="821"/>
      <c r="R41" s="817"/>
      <c r="S41" s="818"/>
      <c r="T41" s="818"/>
      <c r="U41" s="819"/>
      <c r="Y41" s="380" t="s">
        <v>256</v>
      </c>
    </row>
    <row r="42" spans="1:25" s="380" customFormat="1" ht="19.5" customHeight="1">
      <c r="A42" s="383"/>
      <c r="B42" s="383"/>
      <c r="C42" s="383"/>
      <c r="D42" s="822" t="s">
        <v>257</v>
      </c>
      <c r="E42" s="822"/>
      <c r="F42" s="822"/>
      <c r="G42" s="822"/>
      <c r="H42" s="822"/>
      <c r="I42" s="822"/>
      <c r="J42" s="822"/>
      <c r="K42" s="822"/>
      <c r="L42" s="822"/>
      <c r="M42" s="822"/>
      <c r="N42" s="822"/>
      <c r="O42" s="822"/>
      <c r="P42" s="822"/>
      <c r="Q42" s="822"/>
      <c r="Y42" s="380" t="s">
        <v>258</v>
      </c>
    </row>
    <row r="43" spans="1:25" s="380" customFormat="1" ht="7.5" customHeight="1" thickBot="1">
      <c r="A43" s="383"/>
      <c r="B43" s="383"/>
      <c r="C43" s="383"/>
      <c r="D43" s="383"/>
      <c r="E43" s="383"/>
      <c r="F43" s="383"/>
      <c r="G43" s="383"/>
      <c r="H43" s="383"/>
      <c r="I43" s="383"/>
      <c r="J43" s="383"/>
      <c r="K43" s="383"/>
      <c r="L43" s="383"/>
      <c r="M43" s="383"/>
      <c r="N43" s="383"/>
      <c r="O43" s="383"/>
      <c r="P43" s="383"/>
      <c r="Q43" s="383"/>
      <c r="R43" s="383"/>
      <c r="S43" s="383"/>
      <c r="T43" s="383"/>
    </row>
    <row r="44" spans="1:25" s="380" customFormat="1" ht="19.5" customHeight="1" thickBot="1">
      <c r="A44" s="383"/>
      <c r="B44" s="383"/>
      <c r="C44" s="383" t="s">
        <v>157</v>
      </c>
      <c r="D44" s="823" t="s">
        <v>259</v>
      </c>
      <c r="E44" s="823"/>
      <c r="F44" s="823"/>
      <c r="G44" s="823"/>
      <c r="H44" s="823"/>
      <c r="I44" s="823"/>
      <c r="J44" s="823"/>
      <c r="K44" s="823"/>
      <c r="L44" s="823"/>
      <c r="M44" s="823"/>
      <c r="N44" s="823"/>
      <c r="O44" s="823"/>
      <c r="P44" s="823"/>
      <c r="Q44" s="824"/>
      <c r="R44" s="817"/>
      <c r="S44" s="818"/>
      <c r="T44" s="818"/>
      <c r="U44" s="819"/>
      <c r="Y44" s="380" t="s">
        <v>260</v>
      </c>
    </row>
    <row r="45" spans="1:25" s="380" customFormat="1" ht="19.5" customHeight="1">
      <c r="A45" s="383"/>
      <c r="B45" s="383"/>
      <c r="C45" s="383"/>
      <c r="D45" s="383"/>
      <c r="E45" s="383"/>
      <c r="F45" s="383"/>
      <c r="G45" s="383"/>
      <c r="H45" s="383"/>
      <c r="I45" s="383"/>
      <c r="J45" s="383"/>
      <c r="K45" s="383"/>
      <c r="L45" s="383"/>
      <c r="M45" s="383"/>
      <c r="N45" s="383"/>
      <c r="O45" s="383"/>
      <c r="P45" s="383"/>
      <c r="Q45" s="383"/>
      <c r="R45" s="383"/>
      <c r="S45" s="383"/>
      <c r="T45" s="383"/>
      <c r="Y45" s="380" t="s">
        <v>261</v>
      </c>
    </row>
    <row r="46" spans="1:25" s="380" customFormat="1" ht="9" customHeight="1">
      <c r="A46" s="383"/>
      <c r="B46" s="383"/>
      <c r="C46" s="383"/>
      <c r="D46" s="383"/>
      <c r="E46" s="383"/>
      <c r="F46" s="383"/>
      <c r="G46" s="383"/>
      <c r="H46" s="383"/>
      <c r="I46" s="383"/>
      <c r="J46" s="383"/>
      <c r="K46" s="383"/>
      <c r="L46" s="383"/>
      <c r="M46" s="383"/>
      <c r="N46" s="383"/>
      <c r="O46" s="383"/>
      <c r="P46" s="383"/>
      <c r="Q46" s="383"/>
      <c r="R46" s="383"/>
      <c r="S46" s="383"/>
      <c r="T46" s="383"/>
    </row>
    <row r="47" spans="1:25" s="380" customFormat="1" ht="19.5" customHeight="1">
      <c r="A47" s="383"/>
      <c r="B47" s="384" t="s">
        <v>262</v>
      </c>
      <c r="C47" s="383" t="s">
        <v>263</v>
      </c>
      <c r="D47" s="383"/>
      <c r="E47" s="383"/>
      <c r="F47" s="383"/>
      <c r="G47" s="383"/>
      <c r="H47" s="383"/>
      <c r="I47" s="383"/>
      <c r="J47" s="383"/>
      <c r="K47" s="384"/>
      <c r="L47" s="383"/>
      <c r="M47" s="383"/>
      <c r="N47" s="383"/>
      <c r="O47" s="383"/>
      <c r="P47" s="383"/>
      <c r="Q47" s="383"/>
      <c r="R47" s="385"/>
      <c r="S47" s="385"/>
      <c r="T47" s="385"/>
      <c r="U47" s="385"/>
      <c r="V47" s="385"/>
    </row>
    <row r="48" spans="1:25" s="380" customFormat="1" ht="9.75" customHeight="1" thickBot="1">
      <c r="R48" s="386"/>
      <c r="S48" s="386"/>
      <c r="T48" s="386"/>
      <c r="U48" s="386"/>
      <c r="V48" s="386"/>
    </row>
    <row r="49" spans="1:25" ht="19.5" customHeight="1" thickBot="1">
      <c r="C49" s="379" t="s">
        <v>153</v>
      </c>
      <c r="D49" s="379" t="s">
        <v>264</v>
      </c>
      <c r="K49" s="817"/>
      <c r="L49" s="818"/>
      <c r="M49" s="818"/>
      <c r="N49" s="818"/>
      <c r="O49" s="819"/>
      <c r="Y49" s="379" t="s">
        <v>265</v>
      </c>
    </row>
    <row r="50" spans="1:25" ht="9.75" customHeight="1" thickBot="1">
      <c r="Y50" s="379" t="s">
        <v>266</v>
      </c>
    </row>
    <row r="51" spans="1:25" ht="19.5" customHeight="1" thickBot="1">
      <c r="C51" s="385" t="s">
        <v>155</v>
      </c>
      <c r="D51" s="385" t="s">
        <v>267</v>
      </c>
      <c r="E51" s="385"/>
      <c r="F51" s="385"/>
      <c r="G51" s="385"/>
      <c r="H51" s="393" t="s">
        <v>231</v>
      </c>
      <c r="I51" s="394"/>
      <c r="J51" s="385" t="s">
        <v>232</v>
      </c>
      <c r="K51" s="816" t="s">
        <v>233</v>
      </c>
      <c r="L51" s="816"/>
      <c r="M51" s="816"/>
      <c r="N51" s="816"/>
      <c r="O51" s="817" t="s">
        <v>234</v>
      </c>
      <c r="P51" s="818"/>
      <c r="Q51" s="818"/>
      <c r="R51" s="819"/>
      <c r="S51" s="380" t="s">
        <v>235</v>
      </c>
    </row>
    <row r="52" spans="1:25" s="380" customFormat="1" ht="19.5" customHeight="1">
      <c r="A52" s="383"/>
      <c r="B52" s="383"/>
      <c r="C52" s="383"/>
      <c r="D52" s="383"/>
      <c r="E52" s="383"/>
      <c r="F52" s="383"/>
      <c r="G52" s="383"/>
      <c r="H52" s="383"/>
      <c r="I52" s="383"/>
      <c r="J52" s="383"/>
      <c r="K52" s="383"/>
      <c r="L52" s="383"/>
      <c r="M52" s="383"/>
      <c r="N52" s="383"/>
      <c r="O52" s="383"/>
      <c r="P52" s="383"/>
      <c r="Q52" s="383"/>
      <c r="R52" s="383"/>
      <c r="S52" s="383"/>
      <c r="T52" s="383"/>
    </row>
    <row r="53" spans="1:25" ht="19.5" customHeight="1">
      <c r="A53" s="378"/>
      <c r="B53" s="381" t="s">
        <v>418</v>
      </c>
      <c r="D53" s="378"/>
      <c r="E53" s="378"/>
      <c r="F53" s="378"/>
      <c r="G53" s="378"/>
      <c r="H53" s="382"/>
      <c r="I53" s="382"/>
      <c r="J53" s="382"/>
      <c r="K53" s="382"/>
      <c r="L53" s="382"/>
      <c r="M53" s="382"/>
      <c r="N53" s="382"/>
      <c r="O53" s="382"/>
      <c r="P53" s="382"/>
      <c r="Q53" s="382"/>
      <c r="R53" s="382"/>
      <c r="S53" s="382"/>
      <c r="T53" s="382"/>
      <c r="U53" s="382"/>
      <c r="V53" s="382"/>
      <c r="W53" s="382"/>
    </row>
    <row r="54" spans="1:25" s="380" customFormat="1" ht="19.5" customHeight="1">
      <c r="A54" s="383"/>
      <c r="B54" s="384" t="s">
        <v>222</v>
      </c>
      <c r="C54" s="820" t="s">
        <v>419</v>
      </c>
      <c r="D54" s="820"/>
      <c r="E54" s="820"/>
      <c r="F54" s="820"/>
      <c r="G54" s="820"/>
      <c r="H54" s="820"/>
      <c r="I54" s="820"/>
      <c r="J54" s="820"/>
      <c r="K54" s="820"/>
      <c r="L54" s="820"/>
      <c r="M54" s="820"/>
      <c r="N54" s="820"/>
      <c r="O54" s="820"/>
      <c r="P54" s="820"/>
      <c r="Q54" s="820"/>
      <c r="R54" s="820"/>
      <c r="S54" s="820"/>
      <c r="T54" s="820"/>
      <c r="U54" s="820"/>
      <c r="V54" s="820"/>
      <c r="W54" s="820"/>
    </row>
    <row r="55" spans="1:25" s="380" customFormat="1" ht="9.75" customHeight="1" thickBot="1">
      <c r="A55" s="383"/>
      <c r="B55" s="383"/>
      <c r="C55" s="385"/>
      <c r="D55" s="385"/>
      <c r="E55" s="385"/>
      <c r="F55" s="385"/>
      <c r="G55" s="385"/>
      <c r="H55" s="385"/>
      <c r="I55" s="385"/>
      <c r="J55" s="386"/>
      <c r="K55" s="386"/>
      <c r="L55" s="386"/>
      <c r="M55" s="386"/>
      <c r="N55" s="386"/>
      <c r="O55" s="386"/>
      <c r="P55" s="385"/>
      <c r="Q55" s="386"/>
      <c r="R55" s="385"/>
      <c r="S55" s="385"/>
      <c r="T55" s="385"/>
      <c r="U55" s="385"/>
      <c r="V55" s="383"/>
    </row>
    <row r="56" spans="1:25" s="380" customFormat="1" ht="19.5" customHeight="1" thickBot="1">
      <c r="A56" s="383"/>
      <c r="B56" s="383"/>
      <c r="C56" s="385" t="s">
        <v>420</v>
      </c>
      <c r="D56" s="385"/>
      <c r="E56" s="385"/>
      <c r="F56" s="385"/>
      <c r="G56" s="385"/>
      <c r="H56" s="385"/>
      <c r="I56" s="400"/>
      <c r="J56" s="387"/>
      <c r="K56" s="387"/>
      <c r="L56" s="387"/>
      <c r="M56" s="401"/>
      <c r="N56" s="391"/>
      <c r="O56" s="818"/>
      <c r="P56" s="818"/>
      <c r="Q56" s="818"/>
      <c r="R56" s="818"/>
      <c r="S56" s="819"/>
      <c r="T56" s="386"/>
      <c r="U56" s="385"/>
      <c r="V56" s="385"/>
      <c r="W56" s="385"/>
      <c r="X56" s="385"/>
      <c r="Y56" s="380" t="s">
        <v>421</v>
      </c>
    </row>
    <row r="57" spans="1:25" s="380" customFormat="1" ht="19.5" customHeight="1">
      <c r="A57" s="383"/>
      <c r="B57" s="383"/>
      <c r="C57" s="387"/>
      <c r="D57" s="387"/>
      <c r="E57" s="387"/>
      <c r="F57" s="387"/>
      <c r="G57" s="387"/>
      <c r="H57" s="387"/>
      <c r="I57" s="387"/>
      <c r="J57" s="402"/>
      <c r="K57" s="402"/>
      <c r="L57" s="402"/>
      <c r="M57" s="402"/>
      <c r="N57" s="402"/>
      <c r="O57" s="402"/>
      <c r="P57" s="402"/>
      <c r="Q57" s="386"/>
      <c r="R57" s="385"/>
      <c r="S57" s="385"/>
      <c r="T57" s="385"/>
      <c r="U57" s="385"/>
      <c r="V57" s="383"/>
      <c r="Y57" s="380" t="s">
        <v>422</v>
      </c>
    </row>
    <row r="58" spans="1:25" s="380" customFormat="1" ht="19.5" customHeight="1">
      <c r="A58" s="383"/>
      <c r="B58" s="384" t="s">
        <v>227</v>
      </c>
      <c r="C58" s="820" t="s">
        <v>423</v>
      </c>
      <c r="D58" s="820"/>
      <c r="E58" s="820"/>
      <c r="F58" s="820"/>
      <c r="G58" s="820"/>
      <c r="H58" s="820"/>
      <c r="I58" s="820"/>
      <c r="J58" s="820"/>
      <c r="K58" s="820"/>
      <c r="L58" s="820"/>
      <c r="M58" s="820"/>
      <c r="N58" s="820"/>
      <c r="O58" s="820"/>
      <c r="P58" s="820"/>
      <c r="Q58" s="820"/>
      <c r="R58" s="820"/>
      <c r="S58" s="820"/>
      <c r="T58" s="820"/>
      <c r="U58" s="820"/>
      <c r="V58" s="820"/>
      <c r="W58" s="820"/>
    </row>
    <row r="59" spans="1:25" s="380" customFormat="1" ht="9.75" customHeight="1" thickBot="1">
      <c r="A59" s="383"/>
      <c r="B59" s="383"/>
      <c r="C59" s="385"/>
      <c r="D59" s="385"/>
      <c r="E59" s="385"/>
      <c r="F59" s="385"/>
      <c r="G59" s="385"/>
      <c r="H59" s="385"/>
      <c r="I59" s="385"/>
      <c r="J59" s="385"/>
      <c r="K59" s="385"/>
      <c r="L59" s="385"/>
      <c r="M59" s="385"/>
      <c r="N59" s="385"/>
      <c r="O59" s="385"/>
      <c r="P59" s="385"/>
      <c r="Q59" s="385"/>
      <c r="R59" s="385"/>
      <c r="S59" s="385"/>
      <c r="T59" s="385"/>
      <c r="U59" s="386"/>
    </row>
    <row r="60" spans="1:25" s="380" customFormat="1" ht="19.5" customHeight="1" thickBot="1">
      <c r="A60" s="383"/>
      <c r="B60" s="383"/>
      <c r="C60" s="385" t="s">
        <v>153</v>
      </c>
      <c r="D60" s="385" t="s">
        <v>424</v>
      </c>
      <c r="E60" s="385"/>
      <c r="F60" s="385"/>
      <c r="G60" s="385"/>
      <c r="H60" s="385"/>
      <c r="I60" s="385"/>
      <c r="J60" s="385"/>
      <c r="K60" s="385"/>
      <c r="L60" s="385"/>
      <c r="M60" s="385"/>
      <c r="N60" s="391"/>
      <c r="O60" s="817"/>
      <c r="P60" s="818"/>
      <c r="Q60" s="818"/>
      <c r="R60" s="818"/>
      <c r="S60" s="819"/>
      <c r="T60" s="385"/>
      <c r="U60" s="386"/>
      <c r="Y60" s="380" t="s">
        <v>229</v>
      </c>
    </row>
    <row r="61" spans="1:25" s="380" customFormat="1" ht="9.75" customHeight="1" thickBot="1">
      <c r="A61" s="383"/>
      <c r="B61" s="383"/>
      <c r="C61" s="385"/>
      <c r="D61" s="385"/>
      <c r="E61" s="385"/>
      <c r="F61" s="385"/>
      <c r="G61" s="385"/>
      <c r="H61" s="385"/>
      <c r="I61" s="385"/>
      <c r="J61" s="385"/>
      <c r="K61" s="385"/>
      <c r="L61" s="385"/>
      <c r="M61" s="385"/>
      <c r="N61" s="388"/>
      <c r="O61" s="388"/>
      <c r="P61" s="388"/>
      <c r="Q61" s="388"/>
      <c r="R61" s="388"/>
      <c r="S61" s="385"/>
      <c r="T61" s="385"/>
      <c r="U61" s="386"/>
      <c r="Y61" s="380" t="s">
        <v>230</v>
      </c>
    </row>
    <row r="62" spans="1:25" s="380" customFormat="1" ht="19.5" customHeight="1" thickBot="1">
      <c r="A62" s="383"/>
      <c r="B62" s="383"/>
      <c r="C62" s="385" t="s">
        <v>155</v>
      </c>
      <c r="D62" s="392" t="s">
        <v>425</v>
      </c>
      <c r="E62" s="385"/>
      <c r="F62" s="385"/>
      <c r="G62" s="385"/>
      <c r="H62" s="385"/>
      <c r="I62" s="385"/>
      <c r="J62" s="385"/>
      <c r="K62" s="385"/>
      <c r="L62" s="393" t="s">
        <v>231</v>
      </c>
      <c r="M62" s="394"/>
      <c r="N62" s="385" t="s">
        <v>232</v>
      </c>
      <c r="O62" s="816" t="s">
        <v>233</v>
      </c>
      <c r="P62" s="816"/>
      <c r="Q62" s="816"/>
      <c r="R62" s="816"/>
      <c r="S62" s="817" t="s">
        <v>234</v>
      </c>
      <c r="T62" s="818"/>
      <c r="U62" s="818"/>
      <c r="V62" s="819"/>
      <c r="W62" s="380" t="s">
        <v>235</v>
      </c>
    </row>
    <row r="63" spans="1:25" s="380" customFormat="1" ht="19.5" customHeight="1">
      <c r="A63" s="383"/>
      <c r="B63" s="383"/>
      <c r="C63" s="383"/>
      <c r="D63" s="383"/>
      <c r="E63" s="383"/>
      <c r="F63" s="383"/>
      <c r="G63" s="383"/>
      <c r="H63" s="383"/>
      <c r="I63" s="383"/>
      <c r="J63" s="383"/>
      <c r="K63" s="383"/>
      <c r="L63" s="383"/>
      <c r="M63" s="383"/>
      <c r="N63" s="383"/>
      <c r="O63" s="383"/>
      <c r="P63" s="383"/>
      <c r="Q63" s="383"/>
      <c r="R63" s="383"/>
      <c r="S63" s="383"/>
      <c r="T63" s="383"/>
    </row>
    <row r="64" spans="1:25" s="380" customFormat="1" ht="19.5" customHeight="1">
      <c r="A64" s="383"/>
      <c r="B64" s="384" t="s">
        <v>236</v>
      </c>
      <c r="C64" s="383" t="s">
        <v>426</v>
      </c>
      <c r="D64" s="383"/>
      <c r="E64" s="383"/>
      <c r="F64" s="383"/>
      <c r="G64" s="383"/>
      <c r="H64" s="383"/>
      <c r="I64" s="383"/>
      <c r="J64" s="383"/>
      <c r="K64" s="384"/>
      <c r="L64" s="383"/>
      <c r="M64" s="383"/>
      <c r="N64" s="383"/>
      <c r="O64" s="383"/>
      <c r="P64" s="383"/>
      <c r="Q64" s="383"/>
      <c r="R64" s="385"/>
      <c r="S64" s="385"/>
      <c r="T64" s="385"/>
      <c r="U64" s="385"/>
      <c r="V64" s="385"/>
    </row>
    <row r="65" spans="3:25" s="380" customFormat="1" ht="9.75" customHeight="1" thickBot="1">
      <c r="R65" s="386"/>
      <c r="S65" s="386"/>
      <c r="T65" s="386"/>
      <c r="U65" s="386"/>
      <c r="V65" s="386"/>
    </row>
    <row r="66" spans="3:25" ht="19.5" customHeight="1" thickBot="1">
      <c r="C66" s="379" t="s">
        <v>153</v>
      </c>
      <c r="D66" s="379" t="s">
        <v>264</v>
      </c>
      <c r="K66" s="817"/>
      <c r="L66" s="818"/>
      <c r="M66" s="818"/>
      <c r="N66" s="818"/>
      <c r="O66" s="819"/>
      <c r="Y66" s="379" t="s">
        <v>265</v>
      </c>
    </row>
    <row r="67" spans="3:25" ht="9.75" customHeight="1" thickBot="1">
      <c r="Y67" s="379" t="s">
        <v>266</v>
      </c>
    </row>
    <row r="68" spans="3:25" ht="19.5" customHeight="1" thickBot="1">
      <c r="C68" s="385" t="s">
        <v>155</v>
      </c>
      <c r="D68" s="385" t="s">
        <v>267</v>
      </c>
      <c r="E68" s="385"/>
      <c r="F68" s="385"/>
      <c r="G68" s="385"/>
      <c r="H68" s="393" t="s">
        <v>231</v>
      </c>
      <c r="I68" s="394"/>
      <c r="J68" s="385" t="s">
        <v>232</v>
      </c>
      <c r="K68" s="816" t="s">
        <v>233</v>
      </c>
      <c r="L68" s="816"/>
      <c r="M68" s="816"/>
      <c r="N68" s="816"/>
      <c r="O68" s="817" t="s">
        <v>234</v>
      </c>
      <c r="P68" s="818"/>
      <c r="Q68" s="818"/>
      <c r="R68" s="819"/>
      <c r="S68" s="380" t="s">
        <v>235</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17:R17"/>
    <mergeCell ref="S17:V17"/>
    <mergeCell ref="H3:J4"/>
    <mergeCell ref="K3:N4"/>
    <mergeCell ref="O3:P4"/>
    <mergeCell ref="Q3:W4"/>
    <mergeCell ref="H5:W5"/>
    <mergeCell ref="C7:W7"/>
    <mergeCell ref="C9:I9"/>
    <mergeCell ref="J9:P9"/>
    <mergeCell ref="C12:W12"/>
    <mergeCell ref="C13:W13"/>
    <mergeCell ref="O15:S15"/>
    <mergeCell ref="C21:T21"/>
    <mergeCell ref="D22:R22"/>
    <mergeCell ref="D23:R23"/>
    <mergeCell ref="D24:R24"/>
    <mergeCell ref="C25:C26"/>
    <mergeCell ref="D25:R26"/>
    <mergeCell ref="S25:S26"/>
    <mergeCell ref="T25:T26"/>
    <mergeCell ref="C27:C28"/>
    <mergeCell ref="D27:R28"/>
    <mergeCell ref="S27:S28"/>
    <mergeCell ref="T27:T28"/>
    <mergeCell ref="C29:C30"/>
    <mergeCell ref="D29:R30"/>
    <mergeCell ref="S29:S30"/>
    <mergeCell ref="T29:T30"/>
    <mergeCell ref="D31:R31"/>
    <mergeCell ref="D32:R32"/>
    <mergeCell ref="D33:R33"/>
    <mergeCell ref="D34:R34"/>
    <mergeCell ref="D39:Q39"/>
    <mergeCell ref="R39:U39"/>
    <mergeCell ref="O60:S60"/>
    <mergeCell ref="D41:Q41"/>
    <mergeCell ref="R41:U41"/>
    <mergeCell ref="D42:Q42"/>
    <mergeCell ref="D44:Q44"/>
    <mergeCell ref="R44:U44"/>
    <mergeCell ref="K49:O49"/>
    <mergeCell ref="K51:N51"/>
    <mergeCell ref="O51:R51"/>
    <mergeCell ref="C54:W54"/>
    <mergeCell ref="O56:S56"/>
    <mergeCell ref="C58:W58"/>
    <mergeCell ref="O62:R62"/>
    <mergeCell ref="S62:V62"/>
    <mergeCell ref="K66:O66"/>
    <mergeCell ref="K68:N68"/>
    <mergeCell ref="O68:R68"/>
  </mergeCells>
  <phoneticPr fontId="5"/>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0" firstPageNumber="9"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54"/>
  <sheetViews>
    <sheetView tabSelected="1" view="pageBreakPreview" topLeftCell="A37" zoomScaleNormal="100" zoomScaleSheetLayoutView="100" workbookViewId="0">
      <selection activeCell="D53" sqref="D53"/>
    </sheetView>
  </sheetViews>
  <sheetFormatPr defaultColWidth="8.7265625" defaultRowHeight="13"/>
  <cols>
    <col min="1" max="1" width="11.453125" style="407" customWidth="1"/>
    <col min="2" max="2" width="3.36328125" style="404" customWidth="1"/>
    <col min="3" max="3" width="3.6328125" style="404" customWidth="1"/>
    <col min="4" max="4" width="45.08984375" style="404" customWidth="1"/>
    <col min="5" max="5" width="11.08984375" style="406" customWidth="1"/>
    <col min="6" max="6" width="31.54296875" style="405" customWidth="1"/>
    <col min="7" max="7" width="2.90625" style="405" customWidth="1"/>
    <col min="8" max="8" width="16.26953125" style="405" customWidth="1"/>
    <col min="9" max="9" width="23.453125" style="405" customWidth="1"/>
    <col min="10" max="10" width="27.6328125" style="406" customWidth="1"/>
    <col min="11" max="16384" width="8.7265625" style="406"/>
  </cols>
  <sheetData>
    <row r="1" spans="1:9" ht="19.5" customHeight="1">
      <c r="A1" s="403" t="s">
        <v>268</v>
      </c>
      <c r="E1" s="860" t="s">
        <v>269</v>
      </c>
      <c r="F1" s="860"/>
    </row>
    <row r="2" spans="1:9" ht="6.65" customHeight="1">
      <c r="E2" s="861"/>
      <c r="F2" s="861"/>
    </row>
    <row r="3" spans="1:9" ht="13.5" thickBot="1">
      <c r="A3" s="408" t="s">
        <v>270</v>
      </c>
      <c r="B3" s="862" t="s">
        <v>271</v>
      </c>
      <c r="C3" s="863"/>
      <c r="D3" s="864"/>
      <c r="E3" s="408" t="s">
        <v>272</v>
      </c>
      <c r="F3" s="408" t="s">
        <v>273</v>
      </c>
      <c r="G3" s="409"/>
      <c r="H3" s="410" t="s">
        <v>274</v>
      </c>
      <c r="I3" s="410" t="s">
        <v>275</v>
      </c>
    </row>
    <row r="4" spans="1:9" ht="13.5" customHeight="1" thickTop="1">
      <c r="A4" s="865" t="s">
        <v>427</v>
      </c>
      <c r="B4" s="867" t="s">
        <v>276</v>
      </c>
      <c r="C4" s="868"/>
      <c r="D4" s="869"/>
      <c r="E4" s="870" t="s">
        <v>277</v>
      </c>
      <c r="F4" s="872" t="str">
        <f>IF(E4="","",IF(E4=H4,I3,I4))</f>
        <v>指摘なし</v>
      </c>
      <c r="G4" s="411"/>
      <c r="H4" s="412" t="s">
        <v>277</v>
      </c>
      <c r="I4" s="875" t="s">
        <v>278</v>
      </c>
    </row>
    <row r="5" spans="1:9" ht="13.5" customHeight="1">
      <c r="A5" s="866"/>
      <c r="B5" s="867"/>
      <c r="C5" s="868"/>
      <c r="D5" s="869"/>
      <c r="E5" s="871"/>
      <c r="F5" s="873"/>
      <c r="G5" s="411"/>
      <c r="H5" s="412" t="s">
        <v>279</v>
      </c>
      <c r="I5" s="876"/>
    </row>
    <row r="6" spans="1:9" ht="13.5" customHeight="1">
      <c r="A6" s="866"/>
      <c r="B6" s="877" t="s">
        <v>280</v>
      </c>
      <c r="C6" s="413"/>
      <c r="D6" s="414" t="s">
        <v>281</v>
      </c>
      <c r="E6" s="871"/>
      <c r="F6" s="873"/>
      <c r="G6" s="415"/>
      <c r="H6" s="412" t="s">
        <v>282</v>
      </c>
      <c r="I6" s="876"/>
    </row>
    <row r="7" spans="1:9" ht="13.5" customHeight="1">
      <c r="A7" s="866"/>
      <c r="B7" s="878"/>
      <c r="C7" s="413"/>
      <c r="D7" s="414" t="s">
        <v>283</v>
      </c>
      <c r="E7" s="871"/>
      <c r="F7" s="873"/>
      <c r="G7" s="415"/>
      <c r="H7" s="412" t="s">
        <v>284</v>
      </c>
      <c r="I7" s="876"/>
    </row>
    <row r="8" spans="1:9" ht="13.5" customHeight="1">
      <c r="A8" s="866"/>
      <c r="B8" s="878"/>
      <c r="C8" s="413"/>
      <c r="D8" s="414" t="s">
        <v>285</v>
      </c>
      <c r="E8" s="871"/>
      <c r="F8" s="874"/>
      <c r="G8" s="416"/>
      <c r="H8" s="412"/>
      <c r="I8" s="876"/>
    </row>
    <row r="9" spans="1:9" ht="13.5" customHeight="1">
      <c r="A9" s="866"/>
      <c r="B9" s="879"/>
      <c r="C9" s="413"/>
      <c r="D9" s="417" t="s">
        <v>286</v>
      </c>
      <c r="E9" s="871"/>
      <c r="F9" s="874"/>
      <c r="G9" s="416"/>
      <c r="H9" s="412"/>
      <c r="I9" s="876"/>
    </row>
    <row r="10" spans="1:9" ht="24" customHeight="1">
      <c r="A10" s="880" t="s">
        <v>428</v>
      </c>
      <c r="B10" s="881" t="s">
        <v>429</v>
      </c>
      <c r="C10" s="881"/>
      <c r="D10" s="881"/>
      <c r="E10" s="871" t="s">
        <v>430</v>
      </c>
      <c r="F10" s="873" t="str">
        <f>IF(E10="","",IF(E10=H10,I3,I10))</f>
        <v>感染症や非常災害の発生時において、利用者に対するサービスの提供を継続的に実施するための、及び非常時の体制で早期の業務再開を図るための計画（業務継続計画）を策定すること。</v>
      </c>
      <c r="G10" s="416"/>
      <c r="H10" s="412" t="s">
        <v>431</v>
      </c>
      <c r="I10" s="882" t="s">
        <v>432</v>
      </c>
    </row>
    <row r="11" spans="1:9" ht="24" customHeight="1">
      <c r="A11" s="880"/>
      <c r="B11" s="881"/>
      <c r="C11" s="881"/>
      <c r="D11" s="881"/>
      <c r="E11" s="871"/>
      <c r="F11" s="873"/>
      <c r="G11" s="416"/>
      <c r="H11" s="412" t="s">
        <v>430</v>
      </c>
      <c r="I11" s="883"/>
    </row>
    <row r="12" spans="1:9" ht="30" customHeight="1">
      <c r="A12" s="880"/>
      <c r="B12" s="881" t="s">
        <v>433</v>
      </c>
      <c r="C12" s="881"/>
      <c r="D12" s="881"/>
      <c r="E12" s="884" t="s">
        <v>317</v>
      </c>
      <c r="F12" s="873" t="str">
        <f>IF(E12="","",IF(E12=H12,I3,I12))</f>
        <v>従業者に対し、業務継続計画について周知するとともに、必要な研修及び訓練（シミュレーション）を定期的に実施し、実施内容・日時・参加者を記録・保管しておくこと。</v>
      </c>
      <c r="G12" s="416"/>
      <c r="H12" s="412" t="s">
        <v>434</v>
      </c>
      <c r="I12" s="887" t="s">
        <v>435</v>
      </c>
    </row>
    <row r="13" spans="1:9" ht="30" customHeight="1">
      <c r="A13" s="880"/>
      <c r="B13" s="881"/>
      <c r="C13" s="881"/>
      <c r="D13" s="881"/>
      <c r="E13" s="885"/>
      <c r="F13" s="873"/>
      <c r="G13" s="416"/>
      <c r="H13" s="412" t="s">
        <v>317</v>
      </c>
      <c r="I13" s="888"/>
    </row>
    <row r="14" spans="1:9" ht="30" customHeight="1">
      <c r="A14" s="880"/>
      <c r="B14" s="881"/>
      <c r="C14" s="881"/>
      <c r="D14" s="881"/>
      <c r="E14" s="886"/>
      <c r="F14" s="873"/>
      <c r="G14" s="416"/>
      <c r="H14" s="412"/>
      <c r="I14" s="418"/>
    </row>
    <row r="15" spans="1:9" ht="25.5" customHeight="1">
      <c r="A15" s="889" t="s">
        <v>436</v>
      </c>
      <c r="B15" s="892" t="s">
        <v>437</v>
      </c>
      <c r="C15" s="893"/>
      <c r="D15" s="894"/>
      <c r="E15" s="419" t="s">
        <v>438</v>
      </c>
      <c r="F15" s="420" t="str">
        <f>IF(E15="","",IF(E15=H15,I3,I15))</f>
        <v>感染症の予防及びまん延防止のための指針を整備すること。</v>
      </c>
      <c r="G15" s="416"/>
      <c r="H15" s="412" t="s">
        <v>439</v>
      </c>
      <c r="I15" s="887" t="s">
        <v>440</v>
      </c>
    </row>
    <row r="16" spans="1:9" ht="65.5" customHeight="1">
      <c r="A16" s="890"/>
      <c r="B16" s="892" t="s">
        <v>441</v>
      </c>
      <c r="C16" s="893"/>
      <c r="D16" s="894"/>
      <c r="E16" s="419" t="s">
        <v>266</v>
      </c>
      <c r="F16" s="420" t="str">
        <f>IF(E16="","",IF(E16=H17,I3,I17))</f>
        <v>感染症の予防及びまん延防止のための対策を検討する委員会を定期的に（年１回）開催し、その内容を従業者に周知しておくこと。</v>
      </c>
      <c r="G16" s="416"/>
      <c r="H16" s="412" t="s">
        <v>438</v>
      </c>
      <c r="I16" s="888"/>
    </row>
    <row r="17" spans="1:9" ht="22.5" customHeight="1">
      <c r="A17" s="890"/>
      <c r="B17" s="881" t="s">
        <v>442</v>
      </c>
      <c r="C17" s="881"/>
      <c r="D17" s="881"/>
      <c r="E17" s="871" t="s">
        <v>434</v>
      </c>
      <c r="F17" s="873" t="str">
        <f>IF(E17="","",IF(E17=H19,I3,I19))</f>
        <v>指摘なし</v>
      </c>
      <c r="G17" s="421"/>
      <c r="H17" s="412" t="s">
        <v>443</v>
      </c>
      <c r="I17" s="887" t="s">
        <v>444</v>
      </c>
    </row>
    <row r="18" spans="1:9" ht="22.5" customHeight="1">
      <c r="A18" s="891"/>
      <c r="B18" s="881"/>
      <c r="C18" s="881"/>
      <c r="D18" s="881"/>
      <c r="E18" s="871"/>
      <c r="F18" s="873"/>
      <c r="G18" s="422"/>
      <c r="H18" s="412" t="s">
        <v>266</v>
      </c>
      <c r="I18" s="888"/>
    </row>
    <row r="19" spans="1:9" ht="44" customHeight="1">
      <c r="A19" s="880" t="s">
        <v>290</v>
      </c>
      <c r="B19" s="895" t="s">
        <v>291</v>
      </c>
      <c r="C19" s="895"/>
      <c r="D19" s="895"/>
      <c r="E19" s="871" t="s">
        <v>294</v>
      </c>
      <c r="F19" s="873" t="str">
        <f>IF(E19="","",IF(E19=H26,I3,I26))</f>
        <v>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v>
      </c>
      <c r="G19" s="422"/>
      <c r="H19" s="412" t="s">
        <v>434</v>
      </c>
      <c r="I19" s="887" t="s">
        <v>445</v>
      </c>
    </row>
    <row r="20" spans="1:9" ht="44" customHeight="1">
      <c r="A20" s="880"/>
      <c r="B20" s="896"/>
      <c r="C20" s="896"/>
      <c r="D20" s="896"/>
      <c r="E20" s="871"/>
      <c r="F20" s="873"/>
      <c r="G20" s="422"/>
      <c r="H20" s="412" t="s">
        <v>317</v>
      </c>
      <c r="I20" s="897"/>
    </row>
    <row r="21" spans="1:9" ht="13.5" customHeight="1">
      <c r="A21" s="880"/>
      <c r="B21" s="898" t="s">
        <v>295</v>
      </c>
      <c r="C21" s="899"/>
      <c r="D21" s="900"/>
      <c r="E21" s="871"/>
      <c r="F21" s="873"/>
      <c r="G21" s="422"/>
      <c r="H21" s="412" t="s">
        <v>287</v>
      </c>
      <c r="I21" s="901" t="s">
        <v>288</v>
      </c>
    </row>
    <row r="22" spans="1:9" ht="13.5" customHeight="1">
      <c r="A22" s="880"/>
      <c r="B22" s="423"/>
      <c r="C22" s="903"/>
      <c r="D22" s="904"/>
      <c r="E22" s="871"/>
      <c r="F22" s="873"/>
      <c r="G22" s="424"/>
      <c r="H22" s="412" t="s">
        <v>289</v>
      </c>
      <c r="I22" s="902"/>
    </row>
    <row r="23" spans="1:9" ht="13.5" customHeight="1">
      <c r="A23" s="880"/>
      <c r="B23" s="905" t="s">
        <v>296</v>
      </c>
      <c r="C23" s="906"/>
      <c r="D23" s="907"/>
      <c r="E23" s="871"/>
      <c r="F23" s="873"/>
      <c r="G23" s="422"/>
      <c r="H23" s="412"/>
      <c r="I23" s="902"/>
    </row>
    <row r="24" spans="1:9" ht="13.5" customHeight="1">
      <c r="A24" s="880"/>
      <c r="B24" s="425"/>
      <c r="C24" s="908"/>
      <c r="D24" s="909"/>
      <c r="E24" s="871"/>
      <c r="F24" s="873"/>
      <c r="G24" s="426"/>
      <c r="H24" s="412"/>
      <c r="I24" s="902"/>
    </row>
    <row r="25" spans="1:9" ht="13.5" customHeight="1">
      <c r="A25" s="880" t="s">
        <v>297</v>
      </c>
      <c r="B25" s="881" t="s">
        <v>298</v>
      </c>
      <c r="C25" s="881"/>
      <c r="D25" s="881"/>
      <c r="E25" s="871"/>
      <c r="F25" s="873" t="str">
        <f>IF(E25="","",IF(E25=H32,I3,I32))</f>
        <v/>
      </c>
      <c r="G25" s="426"/>
      <c r="H25" s="412"/>
      <c r="I25" s="902"/>
    </row>
    <row r="26" spans="1:9" ht="13.5" customHeight="1">
      <c r="A26" s="880"/>
      <c r="B26" s="881"/>
      <c r="C26" s="881"/>
      <c r="D26" s="881"/>
      <c r="E26" s="871"/>
      <c r="F26" s="873"/>
      <c r="G26" s="426"/>
      <c r="H26" s="412" t="s">
        <v>292</v>
      </c>
      <c r="I26" s="876" t="s">
        <v>293</v>
      </c>
    </row>
    <row r="27" spans="1:9" ht="13.5" customHeight="1">
      <c r="A27" s="880"/>
      <c r="B27" s="881"/>
      <c r="C27" s="881"/>
      <c r="D27" s="881"/>
      <c r="E27" s="871"/>
      <c r="F27" s="873"/>
      <c r="G27" s="426"/>
      <c r="H27" s="412" t="s">
        <v>294</v>
      </c>
      <c r="I27" s="876"/>
    </row>
    <row r="28" spans="1:9" ht="13.5" customHeight="1">
      <c r="A28" s="880" t="s">
        <v>302</v>
      </c>
      <c r="B28" s="881" t="s">
        <v>303</v>
      </c>
      <c r="C28" s="881"/>
      <c r="D28" s="881"/>
      <c r="E28" s="871"/>
      <c r="F28" s="873" t="str">
        <f>IF(E28="","",IF(E28=H35,I3,I35))</f>
        <v/>
      </c>
      <c r="G28" s="427"/>
      <c r="H28" s="412"/>
      <c r="I28" s="876"/>
    </row>
    <row r="29" spans="1:9" ht="13.5" customHeight="1">
      <c r="A29" s="880"/>
      <c r="B29" s="881"/>
      <c r="C29" s="881"/>
      <c r="D29" s="881"/>
      <c r="E29" s="871"/>
      <c r="F29" s="873"/>
      <c r="G29" s="427"/>
      <c r="H29" s="412"/>
      <c r="I29" s="876"/>
    </row>
    <row r="30" spans="1:9" ht="13.5" customHeight="1">
      <c r="A30" s="880"/>
      <c r="B30" s="881"/>
      <c r="C30" s="881"/>
      <c r="D30" s="881"/>
      <c r="E30" s="871"/>
      <c r="F30" s="873"/>
      <c r="G30" s="427"/>
      <c r="H30" s="412"/>
      <c r="I30" s="876"/>
    </row>
    <row r="31" spans="1:9" ht="13.5" customHeight="1">
      <c r="A31" s="880"/>
      <c r="B31" s="881"/>
      <c r="C31" s="881"/>
      <c r="D31" s="881"/>
      <c r="E31" s="871"/>
      <c r="F31" s="873"/>
      <c r="G31" s="427"/>
      <c r="H31" s="412"/>
      <c r="I31" s="876"/>
    </row>
    <row r="32" spans="1:9" ht="13.5" customHeight="1">
      <c r="A32" s="880" t="s">
        <v>308</v>
      </c>
      <c r="B32" s="881" t="s">
        <v>309</v>
      </c>
      <c r="C32" s="881"/>
      <c r="D32" s="881"/>
      <c r="E32" s="871"/>
      <c r="F32" s="873" t="str">
        <f>IF(E32="","",IF(E32=H39,I3,IF(E32=N42,I39,I3)))</f>
        <v/>
      </c>
      <c r="G32" s="427"/>
      <c r="H32" s="412" t="s">
        <v>299</v>
      </c>
      <c r="I32" s="876" t="s">
        <v>300</v>
      </c>
    </row>
    <row r="33" spans="1:15" ht="13.5" customHeight="1">
      <c r="A33" s="880"/>
      <c r="B33" s="881"/>
      <c r="C33" s="881"/>
      <c r="D33" s="881"/>
      <c r="E33" s="871"/>
      <c r="F33" s="873"/>
      <c r="G33" s="427"/>
      <c r="H33" s="412" t="s">
        <v>301</v>
      </c>
      <c r="I33" s="876"/>
    </row>
    <row r="34" spans="1:15" ht="13.5" customHeight="1">
      <c r="A34" s="880"/>
      <c r="B34" s="881"/>
      <c r="C34" s="881"/>
      <c r="D34" s="881"/>
      <c r="E34" s="871"/>
      <c r="F34" s="873"/>
      <c r="G34" s="428"/>
      <c r="H34" s="412"/>
      <c r="I34" s="876"/>
    </row>
    <row r="35" spans="1:15" ht="13.5" customHeight="1">
      <c r="A35" s="880"/>
      <c r="B35" s="881" t="s">
        <v>313</v>
      </c>
      <c r="C35" s="881"/>
      <c r="D35" s="881"/>
      <c r="E35" s="871"/>
      <c r="F35" s="873" t="str">
        <f>IF(E35="","",IF(E35=N43,I3,IF(E35=N45,O43,I3)))</f>
        <v/>
      </c>
      <c r="G35" s="428"/>
      <c r="H35" s="412" t="s">
        <v>304</v>
      </c>
      <c r="I35" s="876" t="s">
        <v>305</v>
      </c>
    </row>
    <row r="36" spans="1:15" ht="13.5" customHeight="1">
      <c r="A36" s="880"/>
      <c r="B36" s="881"/>
      <c r="C36" s="881"/>
      <c r="D36" s="881"/>
      <c r="E36" s="871"/>
      <c r="F36" s="873"/>
      <c r="G36" s="428"/>
      <c r="H36" s="412" t="s">
        <v>306</v>
      </c>
      <c r="I36" s="876"/>
    </row>
    <row r="37" spans="1:15" ht="13.5" customHeight="1">
      <c r="A37" s="880"/>
      <c r="B37" s="881"/>
      <c r="C37" s="881"/>
      <c r="D37" s="881"/>
      <c r="E37" s="871"/>
      <c r="F37" s="873"/>
      <c r="G37" s="429"/>
      <c r="H37" s="412" t="s">
        <v>307</v>
      </c>
      <c r="I37" s="876"/>
    </row>
    <row r="38" spans="1:15" ht="13.5" customHeight="1">
      <c r="A38" s="880" t="s">
        <v>446</v>
      </c>
      <c r="B38" s="881" t="s">
        <v>447</v>
      </c>
      <c r="C38" s="881"/>
      <c r="D38" s="881"/>
      <c r="E38" s="871"/>
      <c r="F38" s="873" t="str">
        <f>IF(E38="","",IF(E38=H53,I3,$I$53))</f>
        <v/>
      </c>
      <c r="G38" s="430"/>
      <c r="H38" s="412"/>
      <c r="I38" s="876"/>
    </row>
    <row r="39" spans="1:15" ht="13.5" customHeight="1">
      <c r="A39" s="880"/>
      <c r="B39" s="881"/>
      <c r="C39" s="881"/>
      <c r="D39" s="881"/>
      <c r="E39" s="871"/>
      <c r="F39" s="873"/>
      <c r="G39" s="430"/>
      <c r="H39" s="412" t="s">
        <v>310</v>
      </c>
      <c r="I39" s="431" t="s">
        <v>311</v>
      </c>
    </row>
    <row r="40" spans="1:15" ht="13.5" customHeight="1">
      <c r="A40" s="432"/>
      <c r="B40" s="433"/>
      <c r="C40" s="434"/>
      <c r="D40" s="435"/>
      <c r="E40" s="436"/>
      <c r="F40" s="437"/>
      <c r="G40" s="430"/>
      <c r="H40" s="438"/>
      <c r="I40" s="439"/>
    </row>
    <row r="41" spans="1:15" ht="13.5" customHeight="1" thickBot="1">
      <c r="A41" s="373" t="s">
        <v>270</v>
      </c>
      <c r="B41" s="916" t="s">
        <v>271</v>
      </c>
      <c r="C41" s="917"/>
      <c r="D41" s="918"/>
      <c r="E41" s="374" t="s">
        <v>272</v>
      </c>
      <c r="F41" s="373"/>
      <c r="G41" s="407"/>
      <c r="H41" s="294" t="s">
        <v>274</v>
      </c>
      <c r="I41" s="294" t="s">
        <v>275</v>
      </c>
      <c r="J41" s="404"/>
      <c r="L41" s="405"/>
      <c r="M41" s="430"/>
      <c r="N41" s="412" t="s">
        <v>312</v>
      </c>
      <c r="O41" s="431"/>
    </row>
    <row r="42" spans="1:15" ht="13.5" customHeight="1" thickTop="1">
      <c r="A42" s="924" t="s">
        <v>318</v>
      </c>
      <c r="B42" s="927" t="s">
        <v>324</v>
      </c>
      <c r="C42" s="928"/>
      <c r="D42" s="929"/>
      <c r="E42" s="936"/>
      <c r="F42" s="919" t="str">
        <f>IF(E42="","",IF(E42=H43,I42,$I$51))</f>
        <v/>
      </c>
      <c r="G42" s="407"/>
      <c r="H42" s="376" t="s">
        <v>265</v>
      </c>
      <c r="I42" s="919" t="s">
        <v>319</v>
      </c>
      <c r="J42" s="404"/>
      <c r="L42" s="405"/>
      <c r="M42" s="428"/>
      <c r="N42" s="412" t="s">
        <v>314</v>
      </c>
      <c r="O42" s="431"/>
    </row>
    <row r="43" spans="1:15" ht="13.5" customHeight="1">
      <c r="A43" s="925"/>
      <c r="B43" s="930"/>
      <c r="C43" s="931"/>
      <c r="D43" s="932"/>
      <c r="E43" s="937"/>
      <c r="F43" s="920"/>
      <c r="G43" s="407"/>
      <c r="H43" s="376" t="s">
        <v>266</v>
      </c>
      <c r="I43" s="920"/>
      <c r="J43" s="404"/>
      <c r="L43" s="405"/>
      <c r="M43" s="428"/>
      <c r="N43" s="412" t="s">
        <v>310</v>
      </c>
      <c r="O43" s="910" t="s">
        <v>406</v>
      </c>
    </row>
    <row r="44" spans="1:15" ht="13.5" customHeight="1">
      <c r="A44" s="925"/>
      <c r="B44" s="930"/>
      <c r="C44" s="931"/>
      <c r="D44" s="932"/>
      <c r="E44" s="937"/>
      <c r="F44" s="920"/>
      <c r="G44" s="407"/>
      <c r="H44" s="295"/>
      <c r="I44" s="920"/>
      <c r="J44" s="404"/>
      <c r="L44" s="405"/>
      <c r="M44" s="428"/>
      <c r="N44" s="412" t="s">
        <v>315</v>
      </c>
      <c r="O44" s="911"/>
    </row>
    <row r="45" spans="1:15" ht="13.5" customHeight="1">
      <c r="A45" s="925"/>
      <c r="B45" s="933"/>
      <c r="C45" s="934"/>
      <c r="D45" s="935"/>
      <c r="E45" s="938"/>
      <c r="F45" s="921"/>
      <c r="G45" s="407"/>
      <c r="H45" s="296"/>
      <c r="I45" s="921"/>
      <c r="J45" s="404"/>
      <c r="L45" s="405"/>
      <c r="M45" s="428"/>
      <c r="N45" s="412" t="s">
        <v>316</v>
      </c>
      <c r="O45" s="912"/>
    </row>
    <row r="46" spans="1:15" ht="13.5" customHeight="1">
      <c r="A46" s="925"/>
      <c r="B46" s="939" t="s">
        <v>328</v>
      </c>
      <c r="C46" s="940"/>
      <c r="D46" s="941"/>
      <c r="E46" s="942"/>
      <c r="F46" s="922" t="str">
        <f>IF(E46="","",IF(E46=H47,I46,$I$51))</f>
        <v/>
      </c>
      <c r="G46" s="407"/>
      <c r="H46" s="376" t="s">
        <v>320</v>
      </c>
      <c r="I46" s="922" t="s">
        <v>325</v>
      </c>
      <c r="J46" s="404"/>
      <c r="L46" s="405"/>
      <c r="M46" s="913" t="str">
        <f>IF(F36="","",IF(F36=O44,J7,IF(F36=O46,J7,P46)))</f>
        <v/>
      </c>
      <c r="N46" s="412" t="s">
        <v>407</v>
      </c>
      <c r="O46" s="876" t="s">
        <v>409</v>
      </c>
    </row>
    <row r="47" spans="1:15" ht="18" customHeight="1">
      <c r="A47" s="925"/>
      <c r="B47" s="930"/>
      <c r="C47" s="931"/>
      <c r="D47" s="932"/>
      <c r="E47" s="937"/>
      <c r="F47" s="920"/>
      <c r="G47" s="407"/>
      <c r="H47" s="376" t="s">
        <v>321</v>
      </c>
      <c r="I47" s="920"/>
      <c r="J47" s="404"/>
      <c r="L47" s="405"/>
      <c r="M47" s="914"/>
      <c r="N47" s="412" t="s">
        <v>408</v>
      </c>
      <c r="O47" s="876"/>
    </row>
    <row r="48" spans="1:15" ht="13.5" customHeight="1">
      <c r="A48" s="925"/>
      <c r="B48" s="933"/>
      <c r="C48" s="934"/>
      <c r="D48" s="935"/>
      <c r="E48" s="938"/>
      <c r="F48" s="921"/>
      <c r="G48" s="407"/>
      <c r="H48" s="376"/>
      <c r="I48" s="921"/>
      <c r="J48" s="404"/>
      <c r="L48" s="405"/>
      <c r="M48" s="915"/>
      <c r="N48" s="405"/>
      <c r="O48" s="405"/>
    </row>
    <row r="49" spans="1:15" ht="24" customHeight="1">
      <c r="A49" s="925"/>
      <c r="B49" s="939" t="s">
        <v>327</v>
      </c>
      <c r="C49" s="940"/>
      <c r="D49" s="941"/>
      <c r="E49" s="942"/>
      <c r="F49" s="922" t="str">
        <f>IF(E49="","",IF(E49=H50,I49,$I$51))</f>
        <v/>
      </c>
      <c r="G49" s="407"/>
      <c r="H49" s="376" t="s">
        <v>322</v>
      </c>
      <c r="I49" s="920" t="s">
        <v>326</v>
      </c>
      <c r="J49" s="404"/>
      <c r="L49" s="405"/>
      <c r="M49" s="428"/>
      <c r="N49" s="405"/>
      <c r="O49" s="405"/>
    </row>
    <row r="50" spans="1:15" ht="13" customHeight="1">
      <c r="A50" s="925"/>
      <c r="B50" s="930"/>
      <c r="C50" s="931"/>
      <c r="D50" s="932"/>
      <c r="E50" s="937"/>
      <c r="F50" s="920"/>
      <c r="G50" s="407"/>
      <c r="H50" s="376" t="s">
        <v>323</v>
      </c>
      <c r="I50" s="920"/>
      <c r="J50" s="404"/>
      <c r="L50" s="405"/>
      <c r="M50" s="405"/>
      <c r="N50" s="405"/>
      <c r="O50" s="405"/>
    </row>
    <row r="51" spans="1:15" ht="13" customHeight="1">
      <c r="A51" s="926"/>
      <c r="B51" s="933"/>
      <c r="C51" s="934"/>
      <c r="D51" s="935"/>
      <c r="E51" s="938"/>
      <c r="F51" s="921"/>
      <c r="G51" s="407"/>
      <c r="H51" s="376"/>
      <c r="I51" s="921"/>
      <c r="J51" s="404"/>
      <c r="L51" s="405"/>
      <c r="M51" s="405"/>
      <c r="N51" s="405"/>
      <c r="O51" s="405"/>
    </row>
    <row r="52" spans="1:15">
      <c r="H52" s="405" t="s">
        <v>448</v>
      </c>
    </row>
    <row r="53" spans="1:15">
      <c r="H53" s="297" t="s">
        <v>407</v>
      </c>
      <c r="I53" s="923" t="s">
        <v>409</v>
      </c>
    </row>
    <row r="54" spans="1:15">
      <c r="H54" s="297" t="s">
        <v>408</v>
      </c>
      <c r="I54" s="923"/>
    </row>
  </sheetData>
  <mergeCells count="75">
    <mergeCell ref="I53:I54"/>
    <mergeCell ref="I49:I51"/>
    <mergeCell ref="A42:A51"/>
    <mergeCell ref="B42:D45"/>
    <mergeCell ref="E42:E45"/>
    <mergeCell ref="F42:F45"/>
    <mergeCell ref="B46:D48"/>
    <mergeCell ref="E46:E48"/>
    <mergeCell ref="F46:F48"/>
    <mergeCell ref="B49:D51"/>
    <mergeCell ref="E49:E51"/>
    <mergeCell ref="F49:F51"/>
    <mergeCell ref="M46:M48"/>
    <mergeCell ref="O46:O47"/>
    <mergeCell ref="B41:D41"/>
    <mergeCell ref="I42:I45"/>
    <mergeCell ref="I46:I48"/>
    <mergeCell ref="A38:A39"/>
    <mergeCell ref="B38:D39"/>
    <mergeCell ref="E38:E39"/>
    <mergeCell ref="F38:F39"/>
    <mergeCell ref="O43:O45"/>
    <mergeCell ref="I32:I34"/>
    <mergeCell ref="B35:D37"/>
    <mergeCell ref="E35:E37"/>
    <mergeCell ref="F35:F37"/>
    <mergeCell ref="I35:I38"/>
    <mergeCell ref="B28:D31"/>
    <mergeCell ref="E28:E31"/>
    <mergeCell ref="F28:F31"/>
    <mergeCell ref="A32:A37"/>
    <mergeCell ref="B32:D34"/>
    <mergeCell ref="E32:E34"/>
    <mergeCell ref="F32:F34"/>
    <mergeCell ref="A19:A24"/>
    <mergeCell ref="B19:D20"/>
    <mergeCell ref="E19:E24"/>
    <mergeCell ref="F19:F24"/>
    <mergeCell ref="I19:I20"/>
    <mergeCell ref="B21:D21"/>
    <mergeCell ref="I21:I25"/>
    <mergeCell ref="C22:D22"/>
    <mergeCell ref="B23:D23"/>
    <mergeCell ref="C24:D24"/>
    <mergeCell ref="A25:A27"/>
    <mergeCell ref="B25:D27"/>
    <mergeCell ref="E25:E27"/>
    <mergeCell ref="F25:F27"/>
    <mergeCell ref="I26:I31"/>
    <mergeCell ref="A28:A31"/>
    <mergeCell ref="A15:A18"/>
    <mergeCell ref="B15:D15"/>
    <mergeCell ref="I15:I16"/>
    <mergeCell ref="B16:D16"/>
    <mergeCell ref="B17:D18"/>
    <mergeCell ref="E17:E18"/>
    <mergeCell ref="F17:F18"/>
    <mergeCell ref="I17:I18"/>
    <mergeCell ref="I4:I9"/>
    <mergeCell ref="B6:B9"/>
    <mergeCell ref="A10:A14"/>
    <mergeCell ref="B10:D11"/>
    <mergeCell ref="E10:E11"/>
    <mergeCell ref="F10:F11"/>
    <mergeCell ref="I10:I11"/>
    <mergeCell ref="B12:D14"/>
    <mergeCell ref="E12:E14"/>
    <mergeCell ref="F12:F14"/>
    <mergeCell ref="I12:I13"/>
    <mergeCell ref="E1:F2"/>
    <mergeCell ref="B3:D3"/>
    <mergeCell ref="A4:A9"/>
    <mergeCell ref="B4:D5"/>
    <mergeCell ref="E4:E9"/>
    <mergeCell ref="F4:F9"/>
  </mergeCells>
  <phoneticPr fontId="5"/>
  <conditionalFormatting sqref="E4:E7 E19:E22">
    <cfRule type="cellIs" dxfId="11" priority="12" operator="equal">
      <formula>""</formula>
    </cfRule>
  </conditionalFormatting>
  <conditionalFormatting sqref="E32:E33 E35:E36">
    <cfRule type="cellIs" dxfId="10" priority="11" operator="equal">
      <formula>""</formula>
    </cfRule>
  </conditionalFormatting>
  <conditionalFormatting sqref="E28">
    <cfRule type="cellIs" dxfId="9" priority="10" operator="equal">
      <formula>""</formula>
    </cfRule>
  </conditionalFormatting>
  <conditionalFormatting sqref="B6:C6 C7:C9">
    <cfRule type="cellIs" dxfId="8" priority="9" operator="equal">
      <formula>""</formula>
    </cfRule>
  </conditionalFormatting>
  <conditionalFormatting sqref="E25">
    <cfRule type="cellIs" dxfId="7" priority="8" operator="equal">
      <formula>""</formula>
    </cfRule>
  </conditionalFormatting>
  <conditionalFormatting sqref="C22">
    <cfRule type="cellIs" dxfId="6" priority="7" operator="equal">
      <formula>""</formula>
    </cfRule>
  </conditionalFormatting>
  <conditionalFormatting sqref="C24">
    <cfRule type="cellIs" dxfId="5" priority="6" operator="equal">
      <formula>""</formula>
    </cfRule>
  </conditionalFormatting>
  <conditionalFormatting sqref="E38">
    <cfRule type="cellIs" dxfId="4" priority="5" operator="equal">
      <formula>""</formula>
    </cfRule>
  </conditionalFormatting>
  <conditionalFormatting sqref="E10:E12">
    <cfRule type="cellIs" dxfId="3" priority="4" operator="equal">
      <formula>""</formula>
    </cfRule>
  </conditionalFormatting>
  <conditionalFormatting sqref="E15:E16">
    <cfRule type="cellIs" dxfId="2" priority="3" operator="equal">
      <formula>""</formula>
    </cfRule>
  </conditionalFormatting>
  <conditionalFormatting sqref="E17:E18">
    <cfRule type="cellIs" dxfId="1" priority="2" operator="equal">
      <formula>""</formula>
    </cfRule>
  </conditionalFormatting>
  <conditionalFormatting sqref="E42:E51">
    <cfRule type="cellIs" dxfId="0" priority="1" operator="equal">
      <formula>""</formula>
    </cfRule>
  </conditionalFormatting>
  <dataValidations count="17">
    <dataValidation type="list" allowBlank="1" showInputMessage="1" showErrorMessage="1" sqref="E17:E18">
      <formula1>$H$19:$H$20</formula1>
    </dataValidation>
    <dataValidation type="list" allowBlank="1" showInputMessage="1" showErrorMessage="1" sqref="E16">
      <formula1>$H$17:$H$18</formula1>
    </dataValidation>
    <dataValidation type="list" allowBlank="1" showInputMessage="1" showErrorMessage="1" sqref="E15">
      <formula1>$H$15:$H$16</formula1>
    </dataValidation>
    <dataValidation type="list" allowBlank="1" showInputMessage="1" showErrorMessage="1" sqref="E12:E14">
      <formula1>$H$12:$H$13</formula1>
    </dataValidation>
    <dataValidation type="list" allowBlank="1" showInputMessage="1" showErrorMessage="1" sqref="E10:E11">
      <formula1>$H$10:$H$11</formula1>
    </dataValidation>
    <dataValidation type="list" allowBlank="1" showInputMessage="1" showErrorMessage="1" sqref="E38:E40">
      <formula1>$N$46:$N$47</formula1>
    </dataValidation>
    <dataValidation type="list" allowBlank="1" showInputMessage="1" showErrorMessage="1" sqref="E35:E37">
      <formula1>"該当なし,交付している,交付していない"</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9:E24">
      <formula1>$H$26:$H$27</formula1>
    </dataValidation>
    <dataValidation type="list" allowBlank="1" showInputMessage="1" showErrorMessage="1" sqref="E25">
      <formula1>$H$32:$H$33</formula1>
    </dataValidation>
    <dataValidation type="list" allowBlank="1" showInputMessage="1" showErrorMessage="1" sqref="E28">
      <formula1>$H$35:$H$37</formula1>
    </dataValidation>
    <dataValidation type="list" allowBlank="1" showInputMessage="1" showErrorMessage="1" sqref="G24:G27 G22 G8:G16 M41 G38:G40">
      <formula1>"○"</formula1>
    </dataValidation>
    <dataValidation type="list" allowBlank="1" showInputMessage="1" showErrorMessage="1" sqref="E32:E34">
      <formula1>$H$39:$H$42</formula1>
    </dataValidation>
    <dataValidation type="list" allowBlank="1" showInputMessage="1" showErrorMessage="1" sqref="E42:E45">
      <formula1>$H$42:$H$43</formula1>
    </dataValidation>
    <dataValidation type="list" allowBlank="1" showInputMessage="1" showErrorMessage="1" sqref="E46:E48">
      <formula1>$H$46:$H$47</formula1>
    </dataValidation>
    <dataValidation type="list" allowBlank="1" showInputMessage="1" showErrorMessage="1" sqref="E49:E51">
      <formula1>$H$49:$H$50</formula1>
    </dataValidation>
  </dataValidations>
  <printOptions horizontalCentered="1"/>
  <pageMargins left="0.47244094488188981" right="0.31496062992125984" top="0.59055118110236227" bottom="0.39370078740157483" header="0.31496062992125984" footer="0.31496062992125984"/>
  <pageSetup paperSize="9" scale="89"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6"/>
  <sheetViews>
    <sheetView view="pageBreakPreview" zoomScaleNormal="115" zoomScaleSheetLayoutView="100" workbookViewId="0"/>
  </sheetViews>
  <sheetFormatPr defaultRowHeight="13"/>
  <cols>
    <col min="1" max="1" width="2.90625" customWidth="1"/>
    <col min="4" max="9" width="8.6328125" customWidth="1"/>
  </cols>
  <sheetData>
    <row r="1" spans="1:10" ht="14">
      <c r="A1" s="365" t="s">
        <v>399</v>
      </c>
    </row>
    <row r="4" spans="1:10" ht="14">
      <c r="A4" s="365" t="s">
        <v>376</v>
      </c>
    </row>
    <row r="5" spans="1:10">
      <c r="B5" s="302"/>
      <c r="C5" s="304"/>
      <c r="D5" s="306" t="s">
        <v>368</v>
      </c>
      <c r="E5" s="306" t="s">
        <v>369</v>
      </c>
      <c r="F5" s="306" t="s">
        <v>370</v>
      </c>
      <c r="G5" s="306" t="s">
        <v>371</v>
      </c>
      <c r="H5" s="306" t="s">
        <v>372</v>
      </c>
      <c r="I5" s="306" t="s">
        <v>373</v>
      </c>
      <c r="J5" s="306" t="s">
        <v>0</v>
      </c>
    </row>
    <row r="6" spans="1:10" ht="32.15" customHeight="1">
      <c r="B6" s="960" t="s">
        <v>26</v>
      </c>
      <c r="C6" s="960"/>
      <c r="D6" s="368" t="e">
        <f>調書３!$R$13</f>
        <v>#DIV/0!</v>
      </c>
      <c r="E6" s="368" t="e">
        <f>調書３!$R$14</f>
        <v>#DIV/0!</v>
      </c>
      <c r="F6" s="368" t="e">
        <f>調書３!$R$15</f>
        <v>#DIV/0!</v>
      </c>
      <c r="G6" s="368" t="e">
        <f>調書３!$R$16</f>
        <v>#DIV/0!</v>
      </c>
      <c r="H6" s="368" t="e">
        <f>調書３!$R$18</f>
        <v>#DIV/0!</v>
      </c>
      <c r="I6" s="368" t="e">
        <f>調書３!$R$20</f>
        <v>#DIV/0!</v>
      </c>
      <c r="J6" s="368" t="e">
        <f>調書３!$R$12</f>
        <v>#DIV/0!</v>
      </c>
    </row>
    <row r="7" spans="1:10" ht="32.15" customHeight="1">
      <c r="B7" s="961" t="s">
        <v>375</v>
      </c>
      <c r="C7" s="962"/>
      <c r="D7" s="369"/>
      <c r="E7" s="369"/>
      <c r="F7" s="369"/>
      <c r="G7" s="368" t="e">
        <f>調書３!$R$17</f>
        <v>#DIV/0!</v>
      </c>
      <c r="H7" s="368" t="e">
        <f>調書３!$R$19</f>
        <v>#DIV/0!</v>
      </c>
      <c r="I7" s="368" t="e">
        <f>調書３!$R$21</f>
        <v>#DIV/0!</v>
      </c>
      <c r="J7" s="369"/>
    </row>
    <row r="11" spans="1:10" ht="14">
      <c r="A11" s="365" t="s">
        <v>384</v>
      </c>
    </row>
    <row r="12" spans="1:10" ht="32.15" customHeight="1">
      <c r="B12" s="949" t="s">
        <v>379</v>
      </c>
      <c r="C12" s="950"/>
      <c r="D12" s="951"/>
      <c r="E12" s="952" t="s">
        <v>22</v>
      </c>
      <c r="F12" s="953"/>
      <c r="G12" s="954" t="s">
        <v>109</v>
      </c>
      <c r="H12" s="944"/>
      <c r="I12" s="954" t="s">
        <v>374</v>
      </c>
      <c r="J12" s="944"/>
    </row>
    <row r="13" spans="1:10" ht="32.15" customHeight="1">
      <c r="B13" s="364" t="s">
        <v>380</v>
      </c>
      <c r="C13" s="362"/>
      <c r="D13" s="363"/>
      <c r="E13" s="810" t="str">
        <f>調書３!$G$29</f>
        <v/>
      </c>
      <c r="F13" s="811"/>
      <c r="G13" s="810" t="str">
        <f>調書３!$I$29</f>
        <v/>
      </c>
      <c r="H13" s="811"/>
      <c r="I13" s="957" t="e">
        <f>E13+G13</f>
        <v>#VALUE!</v>
      </c>
      <c r="J13" s="811"/>
    </row>
    <row r="14" spans="1:10" ht="32.15" customHeight="1">
      <c r="B14" s="364" t="s">
        <v>381</v>
      </c>
      <c r="C14" s="362"/>
      <c r="D14" s="363"/>
      <c r="E14" s="945" t="e">
        <f>E13*40</f>
        <v>#VALUE!</v>
      </c>
      <c r="F14" s="946"/>
      <c r="G14" s="945" t="e">
        <f>G13*40</f>
        <v>#VALUE!</v>
      </c>
      <c r="H14" s="946"/>
      <c r="I14" s="945" t="e">
        <f>E14+G14</f>
        <v>#VALUE!</v>
      </c>
      <c r="J14" s="946"/>
    </row>
    <row r="18" spans="1:10" ht="14">
      <c r="A18" s="365" t="s">
        <v>385</v>
      </c>
    </row>
    <row r="19" spans="1:10" ht="32.15" customHeight="1">
      <c r="B19" s="949" t="s">
        <v>377</v>
      </c>
      <c r="C19" s="950"/>
      <c r="D19" s="951"/>
      <c r="E19" s="952" t="s">
        <v>382</v>
      </c>
      <c r="F19" s="953"/>
      <c r="G19" s="954" t="s">
        <v>383</v>
      </c>
      <c r="H19" s="944"/>
      <c r="I19" s="366"/>
      <c r="J19" s="366"/>
    </row>
    <row r="20" spans="1:10" ht="32.15" customHeight="1">
      <c r="B20" s="370">
        <v>12</v>
      </c>
      <c r="C20" s="955" t="s">
        <v>378</v>
      </c>
      <c r="D20" s="956"/>
      <c r="E20" s="958" t="e">
        <f>ROUNDDOWN(J6/B20,1)</f>
        <v>#DIV/0!</v>
      </c>
      <c r="F20" s="959"/>
      <c r="G20" s="957" t="e">
        <f>E20*40</f>
        <v>#DIV/0!</v>
      </c>
      <c r="H20" s="946"/>
      <c r="I20" s="367"/>
      <c r="J20" s="367"/>
    </row>
    <row r="24" spans="1:10">
      <c r="A24" s="372" t="s">
        <v>398</v>
      </c>
    </row>
    <row r="25" spans="1:10" ht="32.15" customHeight="1">
      <c r="B25" s="949"/>
      <c r="C25" s="950"/>
      <c r="D25" s="951"/>
      <c r="E25" s="952" t="s">
        <v>386</v>
      </c>
      <c r="F25" s="953"/>
      <c r="G25" s="954" t="s">
        <v>387</v>
      </c>
      <c r="H25" s="944"/>
      <c r="I25" s="943" t="s">
        <v>389</v>
      </c>
      <c r="J25" s="944"/>
    </row>
    <row r="26" spans="1:10" ht="32.15" customHeight="1">
      <c r="B26" s="364" t="s">
        <v>388</v>
      </c>
      <c r="C26" s="362"/>
      <c r="D26" s="363"/>
      <c r="E26" s="810" t="e">
        <f>I13+E20</f>
        <v>#VALUE!</v>
      </c>
      <c r="F26" s="811"/>
      <c r="G26" s="945" t="e">
        <f>I14+G20</f>
        <v>#VALUE!</v>
      </c>
      <c r="H26" s="946"/>
      <c r="I26" s="947" t="e">
        <f>G26*4</f>
        <v>#VALUE!</v>
      </c>
      <c r="J26" s="948"/>
    </row>
  </sheetData>
  <sheetProtection password="CC09" sheet="1" objects="1" scenarios="1"/>
  <mergeCells count="25">
    <mergeCell ref="B6:C6"/>
    <mergeCell ref="B12:D12"/>
    <mergeCell ref="B7:C7"/>
    <mergeCell ref="E12:F12"/>
    <mergeCell ref="G12:H12"/>
    <mergeCell ref="C20:D20"/>
    <mergeCell ref="I12:J12"/>
    <mergeCell ref="I13:J13"/>
    <mergeCell ref="E14:F14"/>
    <mergeCell ref="G14:H14"/>
    <mergeCell ref="I14:J14"/>
    <mergeCell ref="E20:F20"/>
    <mergeCell ref="G19:H19"/>
    <mergeCell ref="B19:D19"/>
    <mergeCell ref="E19:F19"/>
    <mergeCell ref="G20:H20"/>
    <mergeCell ref="E13:F13"/>
    <mergeCell ref="G13:H13"/>
    <mergeCell ref="I25:J25"/>
    <mergeCell ref="E26:F26"/>
    <mergeCell ref="G26:H26"/>
    <mergeCell ref="I26:J26"/>
    <mergeCell ref="B25:D25"/>
    <mergeCell ref="E25:F25"/>
    <mergeCell ref="G25:H25"/>
  </mergeCells>
  <phoneticPr fontId="5"/>
  <dataValidations count="1">
    <dataValidation type="list" allowBlank="1" showInputMessage="1" showErrorMessage="1" sqref="B20">
      <formula1>"12,30,7.5,20"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9"/>
  <sheetViews>
    <sheetView showGridLines="0" topLeftCell="A7" zoomScaleNormal="100" zoomScaleSheetLayoutView="100" workbookViewId="0">
      <selection activeCell="D8" sqref="D8"/>
    </sheetView>
  </sheetViews>
  <sheetFormatPr defaultColWidth="9" defaultRowHeight="15"/>
  <cols>
    <col min="1" max="1" width="3.08984375" style="83" customWidth="1"/>
    <col min="2" max="2" width="7.7265625" style="83" customWidth="1"/>
    <col min="3" max="3" width="31" style="83" customWidth="1"/>
    <col min="4" max="4" width="48" style="82" customWidth="1"/>
    <col min="5" max="5" width="15.36328125" style="82" customWidth="1"/>
    <col min="6" max="6" width="4.26953125" style="83" customWidth="1"/>
    <col min="7" max="16384" width="9" style="83"/>
  </cols>
  <sheetData>
    <row r="1" spans="2:7" ht="19.5">
      <c r="B1" s="80" t="s">
        <v>59</v>
      </c>
      <c r="C1" s="80"/>
      <c r="D1" s="81"/>
    </row>
    <row r="2" spans="2:7" ht="20.5" customHeight="1">
      <c r="B2" s="84" t="s">
        <v>60</v>
      </c>
    </row>
    <row r="3" spans="2:7" ht="20.5" customHeight="1">
      <c r="B3" s="85"/>
      <c r="C3" s="86" t="s">
        <v>61</v>
      </c>
      <c r="D3" s="86" t="s">
        <v>62</v>
      </c>
      <c r="E3" s="86" t="s">
        <v>63</v>
      </c>
    </row>
    <row r="4" spans="2:7" ht="43.5" customHeight="1">
      <c r="B4" s="86">
        <v>1</v>
      </c>
      <c r="C4" s="87" t="s">
        <v>64</v>
      </c>
      <c r="D4" s="464" t="s">
        <v>65</v>
      </c>
      <c r="E4" s="466" t="s">
        <v>66</v>
      </c>
    </row>
    <row r="5" spans="2:7" ht="43.5" customHeight="1">
      <c r="B5" s="86">
        <v>2</v>
      </c>
      <c r="C5" s="292" t="s">
        <v>67</v>
      </c>
      <c r="D5" s="465"/>
      <c r="E5" s="467"/>
    </row>
    <row r="6" spans="2:7" ht="48.75" customHeight="1">
      <c r="B6" s="86">
        <v>3</v>
      </c>
      <c r="C6" s="88" t="s">
        <v>68</v>
      </c>
      <c r="D6" s="89" t="s">
        <v>69</v>
      </c>
      <c r="E6" s="467"/>
    </row>
    <row r="7" spans="2:7" ht="43.5" customHeight="1">
      <c r="B7" s="86">
        <v>4</v>
      </c>
      <c r="C7" s="90" t="s">
        <v>70</v>
      </c>
      <c r="D7" s="91" t="s">
        <v>411</v>
      </c>
      <c r="E7" s="467"/>
    </row>
    <row r="8" spans="2:7" ht="43.5" customHeight="1">
      <c r="B8" s="86">
        <v>6</v>
      </c>
      <c r="C8" s="92" t="s">
        <v>71</v>
      </c>
      <c r="D8" s="93" t="s">
        <v>72</v>
      </c>
      <c r="E8" s="468"/>
    </row>
    <row r="9" spans="2:7" ht="21.75" customHeight="1">
      <c r="B9" s="469"/>
      <c r="C9" s="470"/>
      <c r="D9" s="470"/>
      <c r="E9" s="470"/>
    </row>
    <row r="10" spans="2:7" ht="20.5" customHeight="1">
      <c r="B10" s="94" t="s">
        <v>73</v>
      </c>
    </row>
    <row r="11" spans="2:7" ht="20.5" customHeight="1">
      <c r="B11" s="85"/>
      <c r="C11" s="471" t="s">
        <v>74</v>
      </c>
      <c r="D11" s="472"/>
      <c r="E11" s="473"/>
    </row>
    <row r="12" spans="2:7" ht="57.75" customHeight="1">
      <c r="B12" s="86">
        <v>1</v>
      </c>
      <c r="C12" s="462" t="s">
        <v>220</v>
      </c>
      <c r="D12" s="462"/>
      <c r="E12" s="462"/>
    </row>
    <row r="13" spans="2:7" ht="57.75" customHeight="1">
      <c r="B13" s="86">
        <v>2</v>
      </c>
      <c r="C13" s="462" t="s">
        <v>75</v>
      </c>
      <c r="D13" s="462"/>
      <c r="E13" s="462"/>
      <c r="G13" s="83" t="s">
        <v>76</v>
      </c>
    </row>
    <row r="14" spans="2:7" ht="57.75" customHeight="1">
      <c r="B14" s="375">
        <v>3</v>
      </c>
      <c r="C14" s="463" t="s">
        <v>410</v>
      </c>
      <c r="D14" s="463"/>
      <c r="E14" s="463"/>
    </row>
    <row r="15" spans="2:7" ht="20.5" customHeight="1"/>
    <row r="16" spans="2:7" ht="20.5" customHeight="1"/>
    <row r="17" ht="20.5" customHeight="1"/>
    <row r="18" ht="20.5" customHeight="1"/>
    <row r="19" ht="20.5" customHeight="1"/>
  </sheetData>
  <mergeCells count="7">
    <mergeCell ref="C13:E13"/>
    <mergeCell ref="C14:E14"/>
    <mergeCell ref="D4:D5"/>
    <mergeCell ref="E4:E8"/>
    <mergeCell ref="B9:E9"/>
    <mergeCell ref="C11:E11"/>
    <mergeCell ref="C12:E12"/>
  </mergeCells>
  <phoneticPr fontId="5"/>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265625" style="149" customWidth="1"/>
    <col min="2" max="2" width="14.08984375" style="150" customWidth="1"/>
    <col min="3" max="3" width="14.26953125" style="150" customWidth="1"/>
    <col min="4" max="4" width="14.90625" style="150" customWidth="1"/>
    <col min="5" max="5" width="3" style="150" customWidth="1"/>
    <col min="6" max="32" width="3" style="149" customWidth="1"/>
    <col min="33" max="41" width="2.90625" style="149" customWidth="1"/>
    <col min="42" max="42" width="10" style="149" customWidth="1"/>
    <col min="43" max="43" width="12.08984375" style="149" customWidth="1"/>
    <col min="44" max="44" width="7.90625" style="149" customWidth="1"/>
    <col min="45" max="47" width="2.90625" style="149" customWidth="1"/>
    <col min="48" max="50" width="2.26953125" style="149" customWidth="1"/>
    <col min="51" max="71" width="2.6328125" style="149" customWidth="1"/>
    <col min="72" max="16384" width="9" style="149"/>
  </cols>
  <sheetData>
    <row r="1" spans="1:56" s="1" customFormat="1" ht="21" customHeight="1" thickBot="1">
      <c r="A1" s="1" t="s">
        <v>77</v>
      </c>
      <c r="C1" s="95" t="s">
        <v>219</v>
      </c>
      <c r="D1" s="96"/>
      <c r="E1" s="285" t="str">
        <f>IF(D1="","&lt;&lt;&lt;まずは、運営指導年月日を西暦年（例：2024/10/29）で入力してください","")</f>
        <v>&lt;&lt;&lt;まずは、運営指導年月日を西暦年（例：2024/10/29）で入力してください</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2"/>
      <c r="AR1" s="98"/>
      <c r="AS1" s="2"/>
      <c r="AT1" s="2"/>
      <c r="AU1" s="2"/>
      <c r="AV1" s="2"/>
      <c r="AW1" s="2"/>
    </row>
    <row r="2" spans="1:56" s="1" customFormat="1" ht="26.5" customHeight="1" thickBot="1">
      <c r="A2" s="101" t="s">
        <v>218</v>
      </c>
      <c r="B2" s="101"/>
      <c r="C2" s="101"/>
      <c r="D2" s="101"/>
      <c r="E2" s="480" t="str">
        <f>IF($D$1="","",IF(DAY($D$1)&lt;=15,DATE(YEAR($D$1),MONTH($D$1)-2,1),DATE(YEAR($D$1),MONTH($D$1)-1,1)))</f>
        <v/>
      </c>
      <c r="F2" s="480"/>
      <c r="G2" s="480"/>
      <c r="H2" s="480"/>
      <c r="I2" s="480"/>
      <c r="J2" s="480"/>
      <c r="K2" s="480"/>
      <c r="L2" s="286" t="str">
        <f>IF(D1="","&lt;&lt;&lt;&lt;エラー！調書1-1のセル「D1」に運営指導日を入力！","")</f>
        <v>&lt;&lt;&lt;&lt;エラー！調書1-1のセル「D1」に運営指導日を入力！</v>
      </c>
      <c r="M2" s="101"/>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76" t="s">
        <v>79</v>
      </c>
      <c r="B3" s="477"/>
      <c r="C3" s="532" t="s">
        <v>80</v>
      </c>
      <c r="D3" s="532"/>
      <c r="E3" s="476" t="s">
        <v>366</v>
      </c>
      <c r="F3" s="477"/>
      <c r="G3" s="477"/>
      <c r="H3" s="477"/>
      <c r="I3" s="477"/>
      <c r="J3" s="477"/>
      <c r="K3" s="478"/>
      <c r="L3" s="532"/>
      <c r="M3" s="532"/>
      <c r="N3" s="532"/>
      <c r="O3" s="532"/>
      <c r="P3" s="532"/>
      <c r="Q3" s="532"/>
      <c r="R3" s="532"/>
      <c r="S3" s="532"/>
      <c r="T3" s="532"/>
      <c r="U3" s="549"/>
      <c r="V3" s="476" t="s">
        <v>81</v>
      </c>
      <c r="W3" s="477"/>
      <c r="X3" s="477"/>
      <c r="Y3" s="477"/>
      <c r="Z3" s="477"/>
      <c r="AA3" s="477"/>
      <c r="AB3" s="477"/>
      <c r="AC3" s="478"/>
      <c r="AD3" s="532"/>
      <c r="AE3" s="532"/>
      <c r="AF3" s="532"/>
      <c r="AG3" s="532"/>
      <c r="AH3" s="532"/>
      <c r="AI3" s="532"/>
      <c r="AJ3" s="532"/>
      <c r="AK3" s="532"/>
      <c r="AL3" s="532"/>
      <c r="AM3" s="532"/>
      <c r="AN3" s="532"/>
      <c r="AO3" s="532"/>
      <c r="AP3" s="549"/>
      <c r="AR3" s="194"/>
      <c r="AS3" s="194"/>
      <c r="AT3" s="194"/>
      <c r="AU3" s="194"/>
      <c r="AV3" s="194"/>
      <c r="AW3" s="194"/>
      <c r="AX3" s="194"/>
      <c r="AY3" s="194"/>
      <c r="AZ3" s="194"/>
      <c r="BA3" s="194"/>
      <c r="BB3" s="299"/>
    </row>
    <row r="4" spans="1:56" s="1" customFormat="1" ht="18.75" customHeight="1" thickBot="1">
      <c r="A4" s="550"/>
      <c r="B4" s="551"/>
      <c r="C4" s="551"/>
      <c r="D4" s="551"/>
      <c r="E4" s="476" t="s">
        <v>367</v>
      </c>
      <c r="F4" s="477"/>
      <c r="G4" s="477"/>
      <c r="H4" s="477"/>
      <c r="I4" s="477"/>
      <c r="J4" s="477"/>
      <c r="K4" s="478"/>
      <c r="L4" s="531"/>
      <c r="M4" s="532"/>
      <c r="N4" s="532"/>
      <c r="O4" s="532"/>
      <c r="P4" s="532"/>
      <c r="Q4" s="532"/>
      <c r="R4" s="532"/>
      <c r="S4" s="532"/>
      <c r="T4" s="532"/>
      <c r="U4" s="532"/>
      <c r="V4" s="371"/>
      <c r="W4" s="354"/>
      <c r="X4" s="354"/>
      <c r="Y4" s="354"/>
      <c r="Z4" s="354"/>
      <c r="AA4" s="354"/>
      <c r="AB4" s="532" t="s">
        <v>23</v>
      </c>
      <c r="AC4" s="532"/>
      <c r="AD4" s="532"/>
      <c r="AE4" s="532"/>
      <c r="AF4" s="532"/>
      <c r="AG4" s="532"/>
      <c r="AH4" s="532"/>
      <c r="AI4" s="532"/>
      <c r="AJ4" s="532"/>
      <c r="AK4" s="532"/>
      <c r="AL4" s="532"/>
      <c r="AM4" s="532"/>
      <c r="AN4" s="532"/>
      <c r="AO4" s="532"/>
      <c r="AP4" s="549"/>
    </row>
    <row r="5" spans="1:56" s="1" customFormat="1" ht="18.75" customHeight="1" thickBot="1">
      <c r="A5" s="476" t="s">
        <v>82</v>
      </c>
      <c r="B5" s="477"/>
      <c r="C5" s="477"/>
      <c r="D5" s="102" t="s">
        <v>23</v>
      </c>
      <c r="E5" s="477" t="s">
        <v>83</v>
      </c>
      <c r="F5" s="477"/>
      <c r="G5" s="477"/>
      <c r="H5" s="477"/>
      <c r="I5" s="477"/>
      <c r="J5" s="477"/>
      <c r="K5" s="477"/>
      <c r="L5" s="478"/>
      <c r="M5" s="531" t="s">
        <v>23</v>
      </c>
      <c r="N5" s="532"/>
      <c r="O5" s="532"/>
      <c r="P5" s="532"/>
      <c r="Q5" s="532"/>
      <c r="R5" s="532"/>
      <c r="S5" s="532"/>
      <c r="T5" s="532"/>
      <c r="U5" s="532"/>
      <c r="V5" s="532"/>
      <c r="W5" s="476" t="s">
        <v>84</v>
      </c>
      <c r="X5" s="477"/>
      <c r="Y5" s="477"/>
      <c r="Z5" s="477"/>
      <c r="AA5" s="477"/>
      <c r="AB5" s="477"/>
      <c r="AC5" s="477"/>
      <c r="AD5" s="477"/>
      <c r="AE5" s="478"/>
      <c r="AF5" s="552" t="s">
        <v>23</v>
      </c>
      <c r="AG5" s="553"/>
      <c r="AH5" s="553"/>
      <c r="AI5" s="553"/>
      <c r="AJ5" s="553"/>
      <c r="AK5" s="553"/>
      <c r="AL5" s="553"/>
      <c r="AM5" s="553"/>
      <c r="AN5" s="553"/>
      <c r="AO5" s="553"/>
      <c r="AP5" s="554"/>
    </row>
    <row r="6" spans="1:56" s="1" customFormat="1" ht="18.75" customHeight="1" thickBot="1">
      <c r="A6" s="476" t="s">
        <v>401</v>
      </c>
      <c r="B6" s="477"/>
      <c r="C6" s="477"/>
      <c r="D6" s="477"/>
      <c r="E6" s="477"/>
      <c r="F6" s="477"/>
      <c r="G6" s="477"/>
      <c r="H6" s="477"/>
      <c r="I6" s="477"/>
      <c r="J6" s="477"/>
      <c r="K6" s="477"/>
      <c r="L6" s="478"/>
      <c r="M6" s="531" t="s">
        <v>23</v>
      </c>
      <c r="N6" s="532"/>
      <c r="O6" s="532"/>
      <c r="P6" s="532"/>
      <c r="Q6" s="532"/>
      <c r="R6" s="532"/>
      <c r="S6" s="532"/>
      <c r="T6" s="532"/>
      <c r="U6" s="532"/>
      <c r="V6" s="532"/>
      <c r="W6" s="476" t="s">
        <v>85</v>
      </c>
      <c r="X6" s="477"/>
      <c r="Y6" s="477"/>
      <c r="Z6" s="477"/>
      <c r="AA6" s="477"/>
      <c r="AB6" s="477"/>
      <c r="AC6" s="477"/>
      <c r="AD6" s="477"/>
      <c r="AE6" s="478"/>
      <c r="AF6" s="533" t="s">
        <v>23</v>
      </c>
      <c r="AG6" s="534"/>
      <c r="AH6" s="534"/>
      <c r="AI6" s="534"/>
      <c r="AJ6" s="534"/>
      <c r="AK6" s="534"/>
      <c r="AL6" s="534"/>
      <c r="AM6" s="534"/>
      <c r="AN6" s="534"/>
      <c r="AO6" s="534"/>
      <c r="AP6" s="535"/>
    </row>
    <row r="7" spans="1:56" s="1" customFormat="1" ht="18.75" customHeight="1">
      <c r="A7" s="536" t="s">
        <v>86</v>
      </c>
      <c r="B7" s="539" t="s">
        <v>18</v>
      </c>
      <c r="C7" s="541" t="s">
        <v>17</v>
      </c>
      <c r="D7" s="543" t="s">
        <v>16</v>
      </c>
      <c r="E7" s="539" t="s">
        <v>15</v>
      </c>
      <c r="F7" s="543"/>
      <c r="G7" s="543"/>
      <c r="H7" s="543"/>
      <c r="I7" s="543"/>
      <c r="J7" s="543"/>
      <c r="K7" s="545"/>
      <c r="L7" s="539" t="s">
        <v>14</v>
      </c>
      <c r="M7" s="543"/>
      <c r="N7" s="543"/>
      <c r="O7" s="543"/>
      <c r="P7" s="543"/>
      <c r="Q7" s="543"/>
      <c r="R7" s="545"/>
      <c r="S7" s="539" t="s">
        <v>13</v>
      </c>
      <c r="T7" s="543"/>
      <c r="U7" s="543"/>
      <c r="V7" s="543"/>
      <c r="W7" s="543"/>
      <c r="X7" s="543"/>
      <c r="Y7" s="545"/>
      <c r="Z7" s="546" t="s">
        <v>12</v>
      </c>
      <c r="AA7" s="543"/>
      <c r="AB7" s="543"/>
      <c r="AC7" s="543"/>
      <c r="AD7" s="543"/>
      <c r="AE7" s="543"/>
      <c r="AF7" s="545"/>
      <c r="AG7" s="547" t="s">
        <v>87</v>
      </c>
      <c r="AH7" s="541"/>
      <c r="AI7" s="541"/>
      <c r="AJ7" s="541" t="s">
        <v>11</v>
      </c>
      <c r="AK7" s="541"/>
      <c r="AL7" s="541"/>
      <c r="AM7" s="541" t="s">
        <v>10</v>
      </c>
      <c r="AN7" s="541"/>
      <c r="AO7" s="541"/>
      <c r="AP7" s="529" t="s">
        <v>88</v>
      </c>
      <c r="AQ7" s="474" t="s">
        <v>365</v>
      </c>
      <c r="AR7" s="339"/>
      <c r="AS7" s="339"/>
      <c r="AT7" s="10"/>
    </row>
    <row r="8" spans="1:56" s="1" customFormat="1" ht="18.75" customHeight="1">
      <c r="A8" s="537"/>
      <c r="B8" s="540"/>
      <c r="C8" s="542"/>
      <c r="D8" s="544"/>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5">
        <v>22</v>
      </c>
      <c r="AA8" s="104">
        <v>23</v>
      </c>
      <c r="AB8" s="104">
        <v>24</v>
      </c>
      <c r="AC8" s="104">
        <v>25</v>
      </c>
      <c r="AD8" s="104">
        <v>26</v>
      </c>
      <c r="AE8" s="104">
        <v>27</v>
      </c>
      <c r="AF8" s="106">
        <v>28</v>
      </c>
      <c r="AG8" s="548"/>
      <c r="AH8" s="542"/>
      <c r="AI8" s="542"/>
      <c r="AJ8" s="542"/>
      <c r="AK8" s="542"/>
      <c r="AL8" s="542"/>
      <c r="AM8" s="542"/>
      <c r="AN8" s="542"/>
      <c r="AO8" s="542"/>
      <c r="AP8" s="530"/>
      <c r="AQ8" s="475"/>
      <c r="AR8" s="339"/>
      <c r="AS8" s="339"/>
      <c r="AT8" s="10"/>
    </row>
    <row r="9" spans="1:56" s="1" customFormat="1" ht="18.75" customHeight="1">
      <c r="A9" s="537"/>
      <c r="B9" s="540"/>
      <c r="C9" s="542"/>
      <c r="D9" s="544"/>
      <c r="E9" s="107"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91" t="str">
        <f t="shared" si="0"/>
        <v>-</v>
      </c>
      <c r="AA9" s="289" t="str">
        <f t="shared" si="0"/>
        <v>-</v>
      </c>
      <c r="AB9" s="289" t="str">
        <f t="shared" si="0"/>
        <v>-</v>
      </c>
      <c r="AC9" s="289" t="str">
        <f t="shared" si="0"/>
        <v>-</v>
      </c>
      <c r="AD9" s="289" t="str">
        <f t="shared" si="0"/>
        <v>-</v>
      </c>
      <c r="AE9" s="289" t="str">
        <f t="shared" si="0"/>
        <v>-</v>
      </c>
      <c r="AF9" s="290" t="str">
        <f t="shared" si="0"/>
        <v>-</v>
      </c>
      <c r="AG9" s="548"/>
      <c r="AH9" s="542"/>
      <c r="AI9" s="542"/>
      <c r="AJ9" s="542"/>
      <c r="AK9" s="542"/>
      <c r="AL9" s="542"/>
      <c r="AM9" s="542"/>
      <c r="AN9" s="542"/>
      <c r="AO9" s="542"/>
      <c r="AP9" s="530"/>
      <c r="AQ9" s="475"/>
      <c r="AR9" s="10"/>
      <c r="AS9" s="10"/>
      <c r="AT9" s="10"/>
    </row>
    <row r="10" spans="1:56" s="1" customFormat="1" ht="17.25" customHeight="1">
      <c r="A10" s="537"/>
      <c r="B10" s="108"/>
      <c r="C10" s="109"/>
      <c r="D10" s="109"/>
      <c r="E10" s="108"/>
      <c r="F10" s="110"/>
      <c r="G10" s="110"/>
      <c r="H10" s="110"/>
      <c r="I10" s="110"/>
      <c r="J10" s="110"/>
      <c r="K10" s="110"/>
      <c r="L10" s="108"/>
      <c r="M10" s="110"/>
      <c r="N10" s="110"/>
      <c r="O10" s="110"/>
      <c r="P10" s="110"/>
      <c r="Q10" s="110"/>
      <c r="R10" s="110"/>
      <c r="S10" s="108"/>
      <c r="T10" s="110"/>
      <c r="U10" s="110"/>
      <c r="V10" s="110"/>
      <c r="W10" s="110"/>
      <c r="X10" s="110"/>
      <c r="Y10" s="110"/>
      <c r="Z10" s="108"/>
      <c r="AA10" s="110"/>
      <c r="AB10" s="110"/>
      <c r="AC10" s="110"/>
      <c r="AD10" s="110"/>
      <c r="AE10" s="109"/>
      <c r="AF10" s="111"/>
      <c r="AG10" s="521">
        <f t="shared" ref="AG10:AG18" si="1">SUM(E10:AF10)</f>
        <v>0</v>
      </c>
      <c r="AH10" s="521"/>
      <c r="AI10" s="488"/>
      <c r="AJ10" s="522">
        <f>ROUNDDOWN(AG10/4,1)</f>
        <v>0</v>
      </c>
      <c r="AK10" s="521"/>
      <c r="AL10" s="488"/>
      <c r="AM10" s="485">
        <f>IFERROR(IF(AG10/4/$AD$20&gt;1,1,ROUNDDOWN(AG10/4/$AD$20,1)),0)</f>
        <v>0</v>
      </c>
      <c r="AN10" s="483"/>
      <c r="AO10" s="484"/>
      <c r="AP10" s="112"/>
      <c r="AQ10" s="355">
        <f>IF((AG10/4/40)&gt;1,1,ROUNDDOWN(AG10/4/40,1))</f>
        <v>0</v>
      </c>
    </row>
    <row r="11" spans="1:56" s="1" customFormat="1" ht="17.25" customHeight="1">
      <c r="A11" s="537"/>
      <c r="B11" s="108"/>
      <c r="C11" s="109"/>
      <c r="D11" s="109"/>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521">
        <f t="shared" si="1"/>
        <v>0</v>
      </c>
      <c r="AH11" s="521"/>
      <c r="AI11" s="488"/>
      <c r="AJ11" s="522">
        <f t="shared" ref="AJ11:AJ18" si="2">ROUNDDOWN(AG11/4,1)</f>
        <v>0</v>
      </c>
      <c r="AK11" s="521"/>
      <c r="AL11" s="488"/>
      <c r="AM11" s="485">
        <f t="shared" ref="AM11:AM18" si="3">IFERROR(IF(AG11/4/$AD$20&gt;1,1,ROUNDDOWN(AG11/4/$AD$20,1)),0)</f>
        <v>0</v>
      </c>
      <c r="AN11" s="483"/>
      <c r="AO11" s="484"/>
      <c r="AP11" s="112"/>
      <c r="AQ11" s="355">
        <f t="shared" ref="AQ11:AQ18" si="4">IF((AG11/4/40)&gt;1,1,ROUNDDOWN(AG11/4/40,1))</f>
        <v>0</v>
      </c>
    </row>
    <row r="12" spans="1:56" s="1" customFormat="1" ht="17.25" customHeight="1">
      <c r="A12" s="537"/>
      <c r="B12" s="108"/>
      <c r="C12" s="109"/>
      <c r="D12" s="109"/>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521">
        <f t="shared" si="1"/>
        <v>0</v>
      </c>
      <c r="AH12" s="521"/>
      <c r="AI12" s="488"/>
      <c r="AJ12" s="522">
        <f t="shared" si="2"/>
        <v>0</v>
      </c>
      <c r="AK12" s="521"/>
      <c r="AL12" s="488"/>
      <c r="AM12" s="485">
        <f t="shared" si="3"/>
        <v>0</v>
      </c>
      <c r="AN12" s="483"/>
      <c r="AO12" s="484"/>
      <c r="AP12" s="112"/>
      <c r="AQ12" s="355">
        <f t="shared" si="4"/>
        <v>0</v>
      </c>
    </row>
    <row r="13" spans="1:56" s="1" customFormat="1" ht="17.25" customHeight="1">
      <c r="A13" s="537"/>
      <c r="B13" s="108"/>
      <c r="C13" s="109"/>
      <c r="D13" s="109"/>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521">
        <f t="shared" si="1"/>
        <v>0</v>
      </c>
      <c r="AH13" s="521"/>
      <c r="AI13" s="488"/>
      <c r="AJ13" s="522">
        <f>ROUNDDOWN(AG13/4,1)</f>
        <v>0</v>
      </c>
      <c r="AK13" s="521"/>
      <c r="AL13" s="488"/>
      <c r="AM13" s="485">
        <f t="shared" si="3"/>
        <v>0</v>
      </c>
      <c r="AN13" s="483"/>
      <c r="AO13" s="484"/>
      <c r="AP13" s="112"/>
      <c r="AQ13" s="355">
        <f t="shared" si="4"/>
        <v>0</v>
      </c>
    </row>
    <row r="14" spans="1:56" s="1" customFormat="1" ht="17.25" customHeight="1">
      <c r="A14" s="537"/>
      <c r="B14" s="108"/>
      <c r="C14" s="109"/>
      <c r="D14" s="109"/>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521">
        <f t="shared" si="1"/>
        <v>0</v>
      </c>
      <c r="AH14" s="521"/>
      <c r="AI14" s="488"/>
      <c r="AJ14" s="522">
        <f>ROUNDDOWN(AG14/4,1)</f>
        <v>0</v>
      </c>
      <c r="AK14" s="521"/>
      <c r="AL14" s="488"/>
      <c r="AM14" s="485">
        <f t="shared" si="3"/>
        <v>0</v>
      </c>
      <c r="AN14" s="483"/>
      <c r="AO14" s="484"/>
      <c r="AP14" s="112"/>
      <c r="AQ14" s="355">
        <f t="shared" si="4"/>
        <v>0</v>
      </c>
    </row>
    <row r="15" spans="1:56" s="1" customFormat="1" ht="17.25" customHeight="1">
      <c r="A15" s="537"/>
      <c r="B15" s="108"/>
      <c r="C15" s="109"/>
      <c r="D15" s="109"/>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521">
        <f t="shared" si="1"/>
        <v>0</v>
      </c>
      <c r="AH15" s="521"/>
      <c r="AI15" s="488"/>
      <c r="AJ15" s="522">
        <f t="shared" si="2"/>
        <v>0</v>
      </c>
      <c r="AK15" s="521"/>
      <c r="AL15" s="488"/>
      <c r="AM15" s="485">
        <f t="shared" si="3"/>
        <v>0</v>
      </c>
      <c r="AN15" s="483"/>
      <c r="AO15" s="484"/>
      <c r="AP15" s="112"/>
      <c r="AQ15" s="355">
        <f t="shared" si="4"/>
        <v>0</v>
      </c>
    </row>
    <row r="16" spans="1:56" s="1" customFormat="1" ht="17.25" customHeight="1">
      <c r="A16" s="537"/>
      <c r="B16" s="108"/>
      <c r="C16" s="109"/>
      <c r="D16" s="109"/>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521">
        <f t="shared" si="1"/>
        <v>0</v>
      </c>
      <c r="AH16" s="521"/>
      <c r="AI16" s="488"/>
      <c r="AJ16" s="522">
        <f t="shared" si="2"/>
        <v>0</v>
      </c>
      <c r="AK16" s="521"/>
      <c r="AL16" s="488"/>
      <c r="AM16" s="485">
        <f t="shared" si="3"/>
        <v>0</v>
      </c>
      <c r="AN16" s="483"/>
      <c r="AO16" s="484"/>
      <c r="AP16" s="112"/>
      <c r="AQ16" s="355">
        <f t="shared" si="4"/>
        <v>0</v>
      </c>
    </row>
    <row r="17" spans="1:56" s="1" customFormat="1" ht="17.25" customHeight="1">
      <c r="A17" s="537"/>
      <c r="B17" s="108"/>
      <c r="C17" s="109"/>
      <c r="D17" s="109"/>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521">
        <f t="shared" si="1"/>
        <v>0</v>
      </c>
      <c r="AH17" s="521"/>
      <c r="AI17" s="488"/>
      <c r="AJ17" s="522">
        <f t="shared" si="2"/>
        <v>0</v>
      </c>
      <c r="AK17" s="521"/>
      <c r="AL17" s="488"/>
      <c r="AM17" s="485">
        <f t="shared" si="3"/>
        <v>0</v>
      </c>
      <c r="AN17" s="483"/>
      <c r="AO17" s="484"/>
      <c r="AP17" s="112"/>
      <c r="AQ17" s="355">
        <f t="shared" si="4"/>
        <v>0</v>
      </c>
    </row>
    <row r="18" spans="1:56" s="1" customFormat="1" ht="17.25" customHeight="1" thickBot="1">
      <c r="A18" s="537"/>
      <c r="B18" s="108"/>
      <c r="C18" s="109"/>
      <c r="D18" s="109"/>
      <c r="E18" s="108"/>
      <c r="F18" s="109"/>
      <c r="G18" s="110"/>
      <c r="H18" s="110"/>
      <c r="I18" s="110"/>
      <c r="J18" s="109"/>
      <c r="K18" s="111"/>
      <c r="L18" s="108"/>
      <c r="M18" s="110"/>
      <c r="N18" s="110"/>
      <c r="O18" s="110"/>
      <c r="P18" s="110"/>
      <c r="Q18" s="109"/>
      <c r="R18" s="111"/>
      <c r="S18" s="108"/>
      <c r="T18" s="110"/>
      <c r="U18" s="110"/>
      <c r="V18" s="110"/>
      <c r="W18" s="110"/>
      <c r="X18" s="109"/>
      <c r="Y18" s="111"/>
      <c r="Z18" s="108"/>
      <c r="AA18" s="110"/>
      <c r="AB18" s="110"/>
      <c r="AC18" s="110"/>
      <c r="AD18" s="110"/>
      <c r="AE18" s="109"/>
      <c r="AF18" s="111"/>
      <c r="AG18" s="521">
        <f t="shared" si="1"/>
        <v>0</v>
      </c>
      <c r="AH18" s="521"/>
      <c r="AI18" s="488"/>
      <c r="AJ18" s="522">
        <f t="shared" si="2"/>
        <v>0</v>
      </c>
      <c r="AK18" s="521"/>
      <c r="AL18" s="488"/>
      <c r="AM18" s="485">
        <f t="shared" si="3"/>
        <v>0</v>
      </c>
      <c r="AN18" s="483"/>
      <c r="AO18" s="484"/>
      <c r="AP18" s="113"/>
      <c r="AQ18" s="356">
        <f t="shared" si="4"/>
        <v>0</v>
      </c>
    </row>
    <row r="19" spans="1:56" s="1" customFormat="1" ht="17.25" customHeight="1" thickBot="1">
      <c r="A19" s="537"/>
      <c r="B19" s="523" t="s">
        <v>0</v>
      </c>
      <c r="C19" s="524"/>
      <c r="D19" s="524"/>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5" t="str">
        <f t="shared" si="5"/>
        <v/>
      </c>
      <c r="AE19" s="115" t="str">
        <f t="shared" si="5"/>
        <v/>
      </c>
      <c r="AF19" s="115" t="str">
        <f t="shared" si="5"/>
        <v/>
      </c>
      <c r="AG19" s="525">
        <f>SUM(AG10:AI18)</f>
        <v>0</v>
      </c>
      <c r="AH19" s="526"/>
      <c r="AI19" s="527"/>
      <c r="AJ19" s="528">
        <f>SUM(AJ10:AL18)</f>
        <v>0</v>
      </c>
      <c r="AK19" s="526"/>
      <c r="AL19" s="527"/>
      <c r="AM19" s="528">
        <f>SUM(AM10:AO18)</f>
        <v>0</v>
      </c>
      <c r="AN19" s="526"/>
      <c r="AO19" s="527"/>
      <c r="AP19" s="120"/>
      <c r="AQ19" s="345">
        <f>SUM(AQ10:AQ18)</f>
        <v>0</v>
      </c>
    </row>
    <row r="20" spans="1:56" s="1" customFormat="1" ht="17.25" customHeight="1" thickTop="1" thickBot="1">
      <c r="A20" s="537"/>
      <c r="B20" s="506" t="s">
        <v>89</v>
      </c>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8"/>
      <c r="AD20" s="509"/>
      <c r="AE20" s="510"/>
      <c r="AF20" s="511"/>
      <c r="AG20" s="512" t="s">
        <v>90</v>
      </c>
      <c r="AH20" s="513"/>
      <c r="AI20" s="513"/>
      <c r="AJ20" s="513"/>
      <c r="AK20" s="513"/>
      <c r="AL20" s="513"/>
      <c r="AM20" s="513"/>
      <c r="AN20" s="513"/>
      <c r="AO20" s="514"/>
      <c r="AP20" s="168"/>
      <c r="AQ20" s="343"/>
    </row>
    <row r="21" spans="1:56" s="1" customFormat="1" ht="17.25" customHeight="1" thickBot="1">
      <c r="A21" s="538"/>
      <c r="B21" s="515" t="s">
        <v>91</v>
      </c>
      <c r="C21" s="516"/>
      <c r="D21" s="516"/>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17"/>
      <c r="AH21" s="518"/>
      <c r="AI21" s="519"/>
      <c r="AJ21" s="520"/>
      <c r="AK21" s="518"/>
      <c r="AL21" s="519"/>
      <c r="AM21" s="520"/>
      <c r="AN21" s="518"/>
      <c r="AO21" s="519"/>
      <c r="AP21" s="120"/>
      <c r="AQ21" s="344"/>
    </row>
    <row r="22" spans="1:56" s="1" customFormat="1" ht="17.25" customHeight="1" thickBot="1">
      <c r="B22" s="124"/>
      <c r="C22" s="124"/>
      <c r="D22" s="124"/>
      <c r="E22" s="125"/>
      <c r="F22" s="125"/>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341"/>
      <c r="AH22" s="342"/>
      <c r="AI22" s="342"/>
      <c r="AJ22" s="342"/>
      <c r="AK22" s="342"/>
      <c r="AL22" s="342"/>
      <c r="AM22" s="342"/>
      <c r="AN22" s="342"/>
      <c r="AO22" s="342"/>
      <c r="AP22" s="10"/>
      <c r="AQ22" s="346"/>
    </row>
    <row r="23" spans="1:56" s="1" customFormat="1" ht="17.25" customHeight="1">
      <c r="A23" s="495" t="s">
        <v>92</v>
      </c>
      <c r="B23" s="128"/>
      <c r="C23" s="129"/>
      <c r="D23" s="130"/>
      <c r="E23" s="131"/>
      <c r="F23" s="132"/>
      <c r="G23" s="133"/>
      <c r="H23" s="133"/>
      <c r="I23" s="133"/>
      <c r="J23" s="133"/>
      <c r="K23" s="134"/>
      <c r="L23" s="131"/>
      <c r="M23" s="132"/>
      <c r="N23" s="133"/>
      <c r="O23" s="133"/>
      <c r="P23" s="133"/>
      <c r="Q23" s="133"/>
      <c r="R23" s="134"/>
      <c r="S23" s="131"/>
      <c r="T23" s="132"/>
      <c r="U23" s="133"/>
      <c r="V23" s="133"/>
      <c r="W23" s="133"/>
      <c r="X23" s="133"/>
      <c r="Y23" s="134"/>
      <c r="Z23" s="131"/>
      <c r="AA23" s="132"/>
      <c r="AB23" s="133"/>
      <c r="AC23" s="133"/>
      <c r="AD23" s="133"/>
      <c r="AE23" s="133"/>
      <c r="AF23" s="134"/>
      <c r="AG23" s="498">
        <f>SUM(B23:AC23)</f>
        <v>0</v>
      </c>
      <c r="AH23" s="498"/>
      <c r="AI23" s="499"/>
      <c r="AJ23" s="500">
        <f>ROUNDDOWN(AG23/4,1)</f>
        <v>0</v>
      </c>
      <c r="AK23" s="501"/>
      <c r="AL23" s="502"/>
      <c r="AM23" s="503">
        <f>IFERROR(IF(AG23/4/$AD$20&gt;1,1,ROUNDDOWN(AG23/4/$AD$20,1)),0)</f>
        <v>0</v>
      </c>
      <c r="AN23" s="504"/>
      <c r="AO23" s="505"/>
      <c r="AP23" s="135"/>
      <c r="AQ23" s="347"/>
    </row>
    <row r="24" spans="1:56" s="1" customFormat="1" ht="17.25" customHeight="1">
      <c r="A24" s="496"/>
      <c r="B24" s="108"/>
      <c r="C24" s="109"/>
      <c r="D24" s="136"/>
      <c r="E24" s="137"/>
      <c r="F24" s="138"/>
      <c r="G24" s="138"/>
      <c r="H24" s="138"/>
      <c r="I24" s="138"/>
      <c r="J24" s="136"/>
      <c r="K24" s="139"/>
      <c r="L24" s="137"/>
      <c r="M24" s="138"/>
      <c r="N24" s="138"/>
      <c r="O24" s="138"/>
      <c r="P24" s="138"/>
      <c r="Q24" s="136"/>
      <c r="R24" s="139"/>
      <c r="S24" s="137"/>
      <c r="T24" s="138"/>
      <c r="U24" s="138"/>
      <c r="V24" s="138"/>
      <c r="W24" s="138"/>
      <c r="X24" s="136"/>
      <c r="Y24" s="139"/>
      <c r="Z24" s="137"/>
      <c r="AA24" s="138"/>
      <c r="AB24" s="138"/>
      <c r="AC24" s="138"/>
      <c r="AD24" s="138"/>
      <c r="AE24" s="136"/>
      <c r="AF24" s="139"/>
      <c r="AG24" s="483">
        <f>SUM(E24:AF24)</f>
        <v>0</v>
      </c>
      <c r="AH24" s="483"/>
      <c r="AI24" s="484"/>
      <c r="AJ24" s="485">
        <f>ROUNDDOWN(AG24/4,1)</f>
        <v>0</v>
      </c>
      <c r="AK24" s="483"/>
      <c r="AL24" s="484"/>
      <c r="AM24" s="486">
        <f t="shared" ref="AM24:AM27" si="6">IFERROR(IF(AG24/4/$AD$20&gt;1,1,ROUNDDOWN(AG24/4/$AD$20,1)),0)</f>
        <v>0</v>
      </c>
      <c r="AN24" s="487"/>
      <c r="AO24" s="488"/>
      <c r="AP24" s="112"/>
      <c r="AQ24" s="348"/>
    </row>
    <row r="25" spans="1:56" s="1" customFormat="1" ht="17.25" customHeight="1">
      <c r="A25" s="496"/>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483">
        <f>SUM(E25:AF25)</f>
        <v>0</v>
      </c>
      <c r="AH25" s="483"/>
      <c r="AI25" s="484"/>
      <c r="AJ25" s="485">
        <f>ROUNDDOWN(AG25/4,1)</f>
        <v>0</v>
      </c>
      <c r="AK25" s="483"/>
      <c r="AL25" s="484"/>
      <c r="AM25" s="486">
        <f t="shared" si="6"/>
        <v>0</v>
      </c>
      <c r="AN25" s="487"/>
      <c r="AO25" s="488"/>
      <c r="AP25" s="112"/>
      <c r="AQ25" s="348"/>
    </row>
    <row r="26" spans="1:56" s="1" customFormat="1" ht="17.25" customHeight="1">
      <c r="A26" s="496"/>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483">
        <f>SUM(E26:AF26)</f>
        <v>0</v>
      </c>
      <c r="AH26" s="483"/>
      <c r="AI26" s="484"/>
      <c r="AJ26" s="485">
        <f>ROUNDDOWN(AG26/4,1)</f>
        <v>0</v>
      </c>
      <c r="AK26" s="483"/>
      <c r="AL26" s="484"/>
      <c r="AM26" s="486">
        <f t="shared" si="6"/>
        <v>0</v>
      </c>
      <c r="AN26" s="487"/>
      <c r="AO26" s="488"/>
      <c r="AP26" s="112"/>
      <c r="AQ26" s="348"/>
    </row>
    <row r="27" spans="1:56" s="1" customFormat="1" ht="17.25" customHeight="1" thickBot="1">
      <c r="A27" s="497"/>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489">
        <f>SUM(B27:AC27)</f>
        <v>0</v>
      </c>
      <c r="AH27" s="489"/>
      <c r="AI27" s="490"/>
      <c r="AJ27" s="491">
        <f>ROUNDDOWN(AG27/4,1)</f>
        <v>0</v>
      </c>
      <c r="AK27" s="489"/>
      <c r="AL27" s="490"/>
      <c r="AM27" s="492">
        <f t="shared" si="6"/>
        <v>0</v>
      </c>
      <c r="AN27" s="493"/>
      <c r="AO27" s="494"/>
      <c r="AP27" s="113"/>
      <c r="AQ27" s="349"/>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481" t="s">
        <v>361</v>
      </c>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1"/>
      <c r="BC29" s="481"/>
      <c r="BD29" s="481"/>
    </row>
    <row r="30" spans="1:56" s="5" customFormat="1" ht="17.25" customHeight="1">
      <c r="A30" s="481" t="s">
        <v>93</v>
      </c>
      <c r="B30" s="481"/>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row>
    <row r="31" spans="1:56" s="5" customFormat="1" ht="17.25" customHeight="1">
      <c r="A31" s="482" t="s">
        <v>391</v>
      </c>
      <c r="B31" s="482"/>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148"/>
      <c r="AR31" s="148"/>
      <c r="AS31" s="148"/>
      <c r="AT31" s="148"/>
      <c r="AU31" s="148"/>
      <c r="AV31" s="148"/>
      <c r="AW31" s="148"/>
      <c r="AX31" s="148"/>
      <c r="AY31" s="148"/>
      <c r="AZ31" s="148"/>
      <c r="BA31" s="148"/>
      <c r="BB31" s="148"/>
      <c r="BC31" s="148"/>
      <c r="BD31" s="148"/>
    </row>
    <row r="32" spans="1:56" s="5" customFormat="1" ht="13.5" customHeight="1">
      <c r="A32" s="479" t="s">
        <v>94</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479"/>
      <c r="BA32" s="479"/>
      <c r="BB32" s="479"/>
      <c r="BC32" s="479"/>
      <c r="BD32" s="479"/>
    </row>
    <row r="33" spans="1:56" s="5" customFormat="1" ht="13.5" customHeight="1">
      <c r="A33" s="479"/>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row>
    <row r="34" spans="1:56" s="5" customFormat="1" ht="17.25" customHeight="1">
      <c r="A34" s="481" t="s">
        <v>95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row>
    <row r="35" spans="1:56" s="5" customFormat="1" ht="17.25" customHeight="1">
      <c r="A35" s="481" t="s">
        <v>96</v>
      </c>
      <c r="B35" s="481"/>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row>
    <row r="36" spans="1:56" s="5" customFormat="1" ht="13.5" customHeight="1">
      <c r="A36" s="479" t="s">
        <v>97</v>
      </c>
      <c r="B36" s="479"/>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79"/>
      <c r="AM36" s="479"/>
      <c r="AN36" s="479"/>
      <c r="AO36" s="479"/>
      <c r="AP36" s="479"/>
      <c r="AQ36" s="479"/>
      <c r="AR36" s="479"/>
      <c r="AS36" s="479"/>
      <c r="AT36" s="479"/>
      <c r="AU36" s="479"/>
      <c r="AV36" s="479"/>
      <c r="AW36" s="479"/>
      <c r="AX36" s="479"/>
      <c r="AY36" s="479"/>
      <c r="AZ36" s="479"/>
      <c r="BA36" s="479"/>
      <c r="BB36" s="479"/>
      <c r="BC36" s="479"/>
      <c r="BD36" s="479"/>
    </row>
    <row r="37" spans="1:56" s="5" customFormat="1" ht="13.5" customHeight="1">
      <c r="A37" s="479"/>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79"/>
      <c r="AW37" s="479"/>
      <c r="AX37" s="479"/>
      <c r="AY37" s="479"/>
      <c r="AZ37" s="479"/>
      <c r="BA37" s="479"/>
      <c r="BB37" s="479"/>
      <c r="BC37" s="479"/>
      <c r="BD37" s="479"/>
    </row>
  </sheetData>
  <mergeCells count="94">
    <mergeCell ref="AD3:AP3"/>
    <mergeCell ref="A4:D4"/>
    <mergeCell ref="AB4:AP4"/>
    <mergeCell ref="A5:C5"/>
    <mergeCell ref="E5:L5"/>
    <mergeCell ref="M5:V5"/>
    <mergeCell ref="W5:AE5"/>
    <mergeCell ref="AF5:AP5"/>
    <mergeCell ref="A3:B3"/>
    <mergeCell ref="C3:D3"/>
    <mergeCell ref="E3:K3"/>
    <mergeCell ref="L3:U3"/>
    <mergeCell ref="V3:AC3"/>
    <mergeCell ref="L4:U4"/>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G10:AI10"/>
    <mergeCell ref="AJ10:AL10"/>
    <mergeCell ref="AM10: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B19:D19"/>
    <mergeCell ref="AG19:AI19"/>
    <mergeCell ref="AJ19:AL19"/>
    <mergeCell ref="AM19:AO19"/>
    <mergeCell ref="B20:AC20"/>
    <mergeCell ref="AD20:AF20"/>
    <mergeCell ref="AG20:AO20"/>
    <mergeCell ref="B21:D21"/>
    <mergeCell ref="AG21:AI21"/>
    <mergeCell ref="AJ21:AL21"/>
    <mergeCell ref="AM21:AO21"/>
    <mergeCell ref="A23:A27"/>
    <mergeCell ref="AG23:AI23"/>
    <mergeCell ref="AG25:AI25"/>
    <mergeCell ref="AJ25:AL25"/>
    <mergeCell ref="AM25:AO25"/>
    <mergeCell ref="AJ23:AL23"/>
    <mergeCell ref="AM23:AO23"/>
    <mergeCell ref="AG24:AI24"/>
    <mergeCell ref="AJ24:AL24"/>
    <mergeCell ref="AM24:AO24"/>
    <mergeCell ref="AQ7:AQ9"/>
    <mergeCell ref="E4:K4"/>
    <mergeCell ref="A36:BD37"/>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s>
  <phoneticPr fontId="5"/>
  <conditionalFormatting sqref="E2:K2">
    <cfRule type="containsBlanks" dxfId="15"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D37"/>
  <sheetViews>
    <sheetView showGridLines="0" view="pageBreakPreview" zoomScale="85" zoomScaleNormal="85" zoomScaleSheetLayoutView="85" workbookViewId="0"/>
  </sheetViews>
  <sheetFormatPr defaultColWidth="9" defaultRowHeight="21" customHeight="1"/>
  <cols>
    <col min="1" max="1" width="4.7265625" style="149" customWidth="1"/>
    <col min="2" max="2" width="14.08984375" style="150" customWidth="1"/>
    <col min="3" max="3" width="14.26953125" style="150" customWidth="1"/>
    <col min="4" max="4" width="14.90625" style="150" customWidth="1"/>
    <col min="5" max="5" width="3" style="150" customWidth="1"/>
    <col min="6" max="32" width="3" style="149" customWidth="1"/>
    <col min="33" max="41" width="2.90625" style="149" customWidth="1"/>
    <col min="42" max="42" width="10" style="149" customWidth="1"/>
    <col min="43" max="43" width="12.08984375" style="149" customWidth="1"/>
    <col min="44" max="47" width="2.90625" style="149" customWidth="1"/>
    <col min="48" max="50" width="2.26953125" style="149" customWidth="1"/>
    <col min="51" max="71" width="2.6328125" style="149" customWidth="1"/>
    <col min="72" max="16384" width="9" style="149"/>
  </cols>
  <sheetData>
    <row r="1" spans="1:56" s="125" customFormat="1" ht="21" customHeight="1">
      <c r="A1" s="1" t="s">
        <v>98</v>
      </c>
      <c r="B1" s="124"/>
      <c r="C1" s="151"/>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4"/>
      <c r="AR1" s="154"/>
      <c r="AS1" s="154"/>
      <c r="AT1" s="154"/>
      <c r="AU1" s="154"/>
      <c r="AV1" s="154"/>
      <c r="AW1" s="154"/>
    </row>
    <row r="2" spans="1:56" s="1" customFormat="1" ht="26.5" customHeight="1" thickBot="1">
      <c r="A2" s="558" t="s">
        <v>78</v>
      </c>
      <c r="B2" s="558"/>
      <c r="C2" s="558"/>
      <c r="D2" s="558"/>
      <c r="E2" s="480" t="str">
        <f>IF('調書1-1'!$E$2="","",DATE(YEAR('調書1-1'!$E$2),MONTH('調書1-1'!$E$2)-1,1))</f>
        <v/>
      </c>
      <c r="F2" s="480"/>
      <c r="G2" s="480"/>
      <c r="H2" s="480"/>
      <c r="I2" s="480"/>
      <c r="J2" s="480"/>
      <c r="K2" s="480"/>
      <c r="L2" s="286" t="str">
        <f>IF('調書1-1'!D1="","&lt;&lt;&lt;&lt;エラー！調書1-1のセル「D1」に運営指導日を入力！","")</f>
        <v>&lt;&lt;&lt;&lt;エラー！調書1-1のセル「D1」に運営指導日を入力！</v>
      </c>
      <c r="M2" s="287"/>
      <c r="N2" s="101"/>
      <c r="O2" s="101"/>
      <c r="P2" s="101"/>
      <c r="Q2" s="101"/>
      <c r="R2" s="101"/>
      <c r="S2" s="99"/>
      <c r="T2" s="99"/>
      <c r="U2" s="99"/>
      <c r="V2" s="99"/>
      <c r="W2" s="99"/>
      <c r="X2" s="99"/>
      <c r="Y2" s="99"/>
      <c r="Z2" s="99"/>
      <c r="AA2" s="99"/>
      <c r="AB2" s="99"/>
      <c r="AC2" s="99"/>
      <c r="AD2" s="99"/>
      <c r="AE2" s="99"/>
      <c r="AF2" s="99"/>
      <c r="AG2" s="100"/>
      <c r="AH2" s="100"/>
      <c r="AI2" s="100"/>
      <c r="AJ2" s="100"/>
      <c r="AK2" s="100"/>
      <c r="AL2" s="100"/>
      <c r="AM2" s="100"/>
      <c r="AN2" s="100"/>
      <c r="AO2" s="100"/>
      <c r="AP2" s="101"/>
      <c r="AQ2" s="101"/>
      <c r="AR2" s="101"/>
      <c r="AS2" s="101"/>
      <c r="AT2" s="101"/>
      <c r="AU2" s="101"/>
      <c r="AV2" s="101"/>
      <c r="AW2" s="101"/>
      <c r="AX2" s="101"/>
      <c r="AY2" s="101"/>
      <c r="AZ2" s="101"/>
      <c r="BA2" s="101"/>
      <c r="BB2" s="101"/>
      <c r="BC2" s="101"/>
      <c r="BD2" s="101"/>
    </row>
    <row r="3" spans="1:56" s="1" customFormat="1" ht="18.75" customHeight="1" thickBot="1">
      <c r="A3" s="476" t="s">
        <v>79</v>
      </c>
      <c r="B3" s="477"/>
      <c r="C3" s="532" t="str">
        <f>'調書1-1'!C3:D3</f>
        <v>共同生活援助</v>
      </c>
      <c r="D3" s="532"/>
      <c r="E3" s="476" t="s">
        <v>366</v>
      </c>
      <c r="F3" s="477"/>
      <c r="G3" s="477"/>
      <c r="H3" s="477"/>
      <c r="I3" s="477"/>
      <c r="J3" s="477"/>
      <c r="K3" s="478"/>
      <c r="L3" s="593" t="str">
        <f>IF('調書1-1'!L3="","",'調書1-1'!L3)</f>
        <v/>
      </c>
      <c r="M3" s="593"/>
      <c r="N3" s="593"/>
      <c r="O3" s="593"/>
      <c r="P3" s="593"/>
      <c r="Q3" s="593"/>
      <c r="R3" s="593"/>
      <c r="S3" s="593"/>
      <c r="T3" s="593"/>
      <c r="U3" s="594"/>
      <c r="V3" s="476" t="s">
        <v>81</v>
      </c>
      <c r="W3" s="477"/>
      <c r="X3" s="477"/>
      <c r="Y3" s="477"/>
      <c r="Z3" s="477"/>
      <c r="AA3" s="477"/>
      <c r="AB3" s="477"/>
      <c r="AC3" s="478"/>
      <c r="AD3" s="593" t="str">
        <f>IF('調書1-1'!AD3="","",'調書1-1'!AD3)</f>
        <v/>
      </c>
      <c r="AE3" s="593"/>
      <c r="AF3" s="593"/>
      <c r="AG3" s="593"/>
      <c r="AH3" s="593"/>
      <c r="AI3" s="593"/>
      <c r="AJ3" s="593"/>
      <c r="AK3" s="593"/>
      <c r="AL3" s="593"/>
      <c r="AM3" s="593"/>
      <c r="AN3" s="593"/>
      <c r="AO3" s="593"/>
      <c r="AP3" s="594"/>
    </row>
    <row r="4" spans="1:56" s="1" customFormat="1" ht="18.75" customHeight="1" thickBot="1">
      <c r="A4" s="550"/>
      <c r="B4" s="551"/>
      <c r="C4" s="551"/>
      <c r="D4" s="551"/>
      <c r="E4" s="476" t="s">
        <v>367</v>
      </c>
      <c r="F4" s="477"/>
      <c r="G4" s="477"/>
      <c r="H4" s="477"/>
      <c r="I4" s="477"/>
      <c r="J4" s="477"/>
      <c r="K4" s="478"/>
      <c r="L4" s="531"/>
      <c r="M4" s="532"/>
      <c r="N4" s="532"/>
      <c r="O4" s="532"/>
      <c r="P4" s="532"/>
      <c r="Q4" s="532"/>
      <c r="R4" s="532"/>
      <c r="S4" s="532"/>
      <c r="T4" s="532"/>
      <c r="U4" s="549"/>
      <c r="V4" s="354"/>
      <c r="W4" s="354"/>
      <c r="X4" s="354"/>
      <c r="Y4" s="354"/>
      <c r="Z4" s="354"/>
      <c r="AA4" s="354"/>
      <c r="AB4" s="532" t="s">
        <v>23</v>
      </c>
      <c r="AC4" s="532"/>
      <c r="AD4" s="532"/>
      <c r="AE4" s="532"/>
      <c r="AF4" s="532"/>
      <c r="AG4" s="532"/>
      <c r="AH4" s="532"/>
      <c r="AI4" s="532"/>
      <c r="AJ4" s="532"/>
      <c r="AK4" s="532"/>
      <c r="AL4" s="532"/>
      <c r="AM4" s="532"/>
      <c r="AN4" s="532"/>
      <c r="AO4" s="532"/>
      <c r="AP4" s="549"/>
    </row>
    <row r="5" spans="1:56" s="1" customFormat="1" ht="18.75" customHeight="1" thickBot="1">
      <c r="A5" s="476" t="s">
        <v>82</v>
      </c>
      <c r="B5" s="477"/>
      <c r="C5" s="477"/>
      <c r="D5" s="116" t="str">
        <f>'調書1-1'!D5</f>
        <v>　</v>
      </c>
      <c r="E5" s="477" t="s">
        <v>83</v>
      </c>
      <c r="F5" s="477"/>
      <c r="G5" s="477"/>
      <c r="H5" s="477"/>
      <c r="I5" s="477"/>
      <c r="J5" s="477"/>
      <c r="K5" s="477"/>
      <c r="L5" s="478"/>
      <c r="M5" s="531" t="str">
        <f>'調書1-1'!M5:V5</f>
        <v>　</v>
      </c>
      <c r="N5" s="532"/>
      <c r="O5" s="532"/>
      <c r="P5" s="532"/>
      <c r="Q5" s="532"/>
      <c r="R5" s="532"/>
      <c r="S5" s="532"/>
      <c r="T5" s="532"/>
      <c r="U5" s="532"/>
      <c r="V5" s="532"/>
      <c r="W5" s="476" t="s">
        <v>84</v>
      </c>
      <c r="X5" s="477"/>
      <c r="Y5" s="477"/>
      <c r="Z5" s="477"/>
      <c r="AA5" s="477"/>
      <c r="AB5" s="477"/>
      <c r="AC5" s="477"/>
      <c r="AD5" s="477"/>
      <c r="AE5" s="478"/>
      <c r="AF5" s="552" t="str">
        <f>'調書1-1'!AF5:AP5</f>
        <v>　</v>
      </c>
      <c r="AG5" s="553"/>
      <c r="AH5" s="553"/>
      <c r="AI5" s="553"/>
      <c r="AJ5" s="553"/>
      <c r="AK5" s="553"/>
      <c r="AL5" s="553"/>
      <c r="AM5" s="553"/>
      <c r="AN5" s="553"/>
      <c r="AO5" s="553"/>
      <c r="AP5" s="554"/>
    </row>
    <row r="6" spans="1:56" s="1" customFormat="1" ht="18.75" customHeight="1" thickBot="1">
      <c r="A6" s="476" t="s">
        <v>401</v>
      </c>
      <c r="B6" s="477"/>
      <c r="C6" s="477"/>
      <c r="D6" s="477"/>
      <c r="E6" s="477"/>
      <c r="F6" s="477"/>
      <c r="G6" s="477"/>
      <c r="H6" s="477"/>
      <c r="I6" s="477"/>
      <c r="J6" s="477"/>
      <c r="K6" s="477"/>
      <c r="L6" s="478"/>
      <c r="M6" s="531" t="str">
        <f>'調書1-1'!M6:V6</f>
        <v>　</v>
      </c>
      <c r="N6" s="532"/>
      <c r="O6" s="532"/>
      <c r="P6" s="532"/>
      <c r="Q6" s="532"/>
      <c r="R6" s="532"/>
      <c r="S6" s="532"/>
      <c r="T6" s="532"/>
      <c r="U6" s="532"/>
      <c r="V6" s="532"/>
      <c r="W6" s="476" t="s">
        <v>85</v>
      </c>
      <c r="X6" s="477"/>
      <c r="Y6" s="477"/>
      <c r="Z6" s="477"/>
      <c r="AA6" s="477"/>
      <c r="AB6" s="477"/>
      <c r="AC6" s="477"/>
      <c r="AD6" s="477"/>
      <c r="AE6" s="478"/>
      <c r="AF6" s="533" t="str">
        <f>'調書1-1'!AF6:AP6</f>
        <v>　</v>
      </c>
      <c r="AG6" s="534"/>
      <c r="AH6" s="534"/>
      <c r="AI6" s="534"/>
      <c r="AJ6" s="534"/>
      <c r="AK6" s="534"/>
      <c r="AL6" s="534"/>
      <c r="AM6" s="534"/>
      <c r="AN6" s="534"/>
      <c r="AO6" s="534"/>
      <c r="AP6" s="535"/>
    </row>
    <row r="7" spans="1:56" s="1" customFormat="1" ht="18.75" customHeight="1">
      <c r="A7" s="536" t="s">
        <v>86</v>
      </c>
      <c r="B7" s="539" t="s">
        <v>18</v>
      </c>
      <c r="C7" s="541" t="s">
        <v>17</v>
      </c>
      <c r="D7" s="592" t="s">
        <v>16</v>
      </c>
      <c r="E7" s="539" t="s">
        <v>15</v>
      </c>
      <c r="F7" s="543"/>
      <c r="G7" s="543"/>
      <c r="H7" s="543"/>
      <c r="I7" s="543"/>
      <c r="J7" s="543"/>
      <c r="K7" s="545"/>
      <c r="L7" s="539" t="s">
        <v>14</v>
      </c>
      <c r="M7" s="543"/>
      <c r="N7" s="543"/>
      <c r="O7" s="543"/>
      <c r="P7" s="543"/>
      <c r="Q7" s="543"/>
      <c r="R7" s="545"/>
      <c r="S7" s="539" t="s">
        <v>13</v>
      </c>
      <c r="T7" s="543"/>
      <c r="U7" s="543"/>
      <c r="V7" s="543"/>
      <c r="W7" s="543"/>
      <c r="X7" s="543"/>
      <c r="Y7" s="545"/>
      <c r="Z7" s="539" t="s">
        <v>12</v>
      </c>
      <c r="AA7" s="543"/>
      <c r="AB7" s="543"/>
      <c r="AC7" s="543"/>
      <c r="AD7" s="543"/>
      <c r="AE7" s="543"/>
      <c r="AF7" s="545"/>
      <c r="AG7" s="547" t="s">
        <v>87</v>
      </c>
      <c r="AH7" s="541"/>
      <c r="AI7" s="541"/>
      <c r="AJ7" s="541" t="s">
        <v>11</v>
      </c>
      <c r="AK7" s="541"/>
      <c r="AL7" s="541"/>
      <c r="AM7" s="541" t="s">
        <v>10</v>
      </c>
      <c r="AN7" s="541"/>
      <c r="AO7" s="541"/>
      <c r="AP7" s="529" t="s">
        <v>88</v>
      </c>
      <c r="AQ7" s="555" t="s">
        <v>365</v>
      </c>
    </row>
    <row r="8" spans="1:56" s="1" customFormat="1" ht="18.75" customHeight="1">
      <c r="A8" s="537"/>
      <c r="B8" s="540"/>
      <c r="C8" s="542"/>
      <c r="D8" s="544"/>
      <c r="E8" s="103">
        <v>1</v>
      </c>
      <c r="F8" s="104">
        <v>2</v>
      </c>
      <c r="G8" s="104">
        <v>3</v>
      </c>
      <c r="H8" s="105">
        <v>4</v>
      </c>
      <c r="I8" s="104">
        <v>5</v>
      </c>
      <c r="J8" s="104">
        <v>6</v>
      </c>
      <c r="K8" s="106">
        <v>7</v>
      </c>
      <c r="L8" s="103">
        <v>8</v>
      </c>
      <c r="M8" s="104">
        <v>9</v>
      </c>
      <c r="N8" s="104">
        <v>10</v>
      </c>
      <c r="O8" s="104">
        <v>11</v>
      </c>
      <c r="P8" s="104">
        <v>12</v>
      </c>
      <c r="Q8" s="104">
        <v>13</v>
      </c>
      <c r="R8" s="106">
        <v>14</v>
      </c>
      <c r="S8" s="103">
        <v>15</v>
      </c>
      <c r="T8" s="104">
        <v>16</v>
      </c>
      <c r="U8" s="104">
        <v>17</v>
      </c>
      <c r="V8" s="104">
        <v>18</v>
      </c>
      <c r="W8" s="104">
        <v>19</v>
      </c>
      <c r="X8" s="104">
        <v>20</v>
      </c>
      <c r="Y8" s="106">
        <v>21</v>
      </c>
      <c r="Z8" s="103">
        <v>22</v>
      </c>
      <c r="AA8" s="104">
        <v>23</v>
      </c>
      <c r="AB8" s="104">
        <v>24</v>
      </c>
      <c r="AC8" s="104">
        <v>25</v>
      </c>
      <c r="AD8" s="104">
        <v>26</v>
      </c>
      <c r="AE8" s="104">
        <v>27</v>
      </c>
      <c r="AF8" s="106">
        <v>28</v>
      </c>
      <c r="AG8" s="548"/>
      <c r="AH8" s="542"/>
      <c r="AI8" s="542"/>
      <c r="AJ8" s="542"/>
      <c r="AK8" s="542"/>
      <c r="AL8" s="542"/>
      <c r="AM8" s="542"/>
      <c r="AN8" s="542"/>
      <c r="AO8" s="542"/>
      <c r="AP8" s="530"/>
      <c r="AQ8" s="556"/>
    </row>
    <row r="9" spans="1:56" s="1" customFormat="1" ht="18.75" customHeight="1">
      <c r="A9" s="537"/>
      <c r="B9" s="540"/>
      <c r="C9" s="542"/>
      <c r="D9" s="544"/>
      <c r="E9" s="288" t="str">
        <f>IF($E$2="","-",DATE(YEAR($E$2),MONTH($E$2),E$8))</f>
        <v>-</v>
      </c>
      <c r="F9" s="289" t="str">
        <f t="shared" ref="F9:AF9" si="0">IF($E$2="","-",DATE(YEAR($E$2),MONTH($E$2),F$8))</f>
        <v>-</v>
      </c>
      <c r="G9" s="289" t="str">
        <f t="shared" si="0"/>
        <v>-</v>
      </c>
      <c r="H9" s="289" t="str">
        <f t="shared" si="0"/>
        <v>-</v>
      </c>
      <c r="I9" s="289" t="str">
        <f t="shared" si="0"/>
        <v>-</v>
      </c>
      <c r="J9" s="289" t="str">
        <f t="shared" si="0"/>
        <v>-</v>
      </c>
      <c r="K9" s="290" t="str">
        <f t="shared" si="0"/>
        <v>-</v>
      </c>
      <c r="L9" s="288" t="str">
        <f t="shared" si="0"/>
        <v>-</v>
      </c>
      <c r="M9" s="289" t="str">
        <f t="shared" si="0"/>
        <v>-</v>
      </c>
      <c r="N9" s="289" t="str">
        <f t="shared" si="0"/>
        <v>-</v>
      </c>
      <c r="O9" s="289" t="str">
        <f t="shared" si="0"/>
        <v>-</v>
      </c>
      <c r="P9" s="289" t="str">
        <f t="shared" si="0"/>
        <v>-</v>
      </c>
      <c r="Q9" s="289" t="str">
        <f t="shared" si="0"/>
        <v>-</v>
      </c>
      <c r="R9" s="290" t="str">
        <f t="shared" si="0"/>
        <v>-</v>
      </c>
      <c r="S9" s="288" t="str">
        <f t="shared" si="0"/>
        <v>-</v>
      </c>
      <c r="T9" s="289" t="str">
        <f t="shared" si="0"/>
        <v>-</v>
      </c>
      <c r="U9" s="289" t="str">
        <f t="shared" si="0"/>
        <v>-</v>
      </c>
      <c r="V9" s="289" t="str">
        <f t="shared" si="0"/>
        <v>-</v>
      </c>
      <c r="W9" s="289" t="str">
        <f t="shared" si="0"/>
        <v>-</v>
      </c>
      <c r="X9" s="289" t="str">
        <f t="shared" si="0"/>
        <v>-</v>
      </c>
      <c r="Y9" s="290" t="str">
        <f t="shared" si="0"/>
        <v>-</v>
      </c>
      <c r="Z9" s="288" t="str">
        <f t="shared" si="0"/>
        <v>-</v>
      </c>
      <c r="AA9" s="289" t="str">
        <f t="shared" si="0"/>
        <v>-</v>
      </c>
      <c r="AB9" s="289" t="str">
        <f t="shared" si="0"/>
        <v>-</v>
      </c>
      <c r="AC9" s="289" t="str">
        <f t="shared" si="0"/>
        <v>-</v>
      </c>
      <c r="AD9" s="289" t="str">
        <f t="shared" si="0"/>
        <v>-</v>
      </c>
      <c r="AE9" s="289" t="str">
        <f t="shared" si="0"/>
        <v>-</v>
      </c>
      <c r="AF9" s="290" t="str">
        <f t="shared" si="0"/>
        <v>-</v>
      </c>
      <c r="AG9" s="548"/>
      <c r="AH9" s="542"/>
      <c r="AI9" s="542"/>
      <c r="AJ9" s="542"/>
      <c r="AK9" s="542"/>
      <c r="AL9" s="542"/>
      <c r="AM9" s="542"/>
      <c r="AN9" s="542"/>
      <c r="AO9" s="542"/>
      <c r="AP9" s="530"/>
      <c r="AQ9" s="557"/>
    </row>
    <row r="10" spans="1:56" s="1" customFormat="1" ht="17.25" customHeight="1">
      <c r="A10" s="537"/>
      <c r="B10" s="108"/>
      <c r="C10" s="109"/>
      <c r="D10" s="155"/>
      <c r="E10" s="108"/>
      <c r="F10" s="110"/>
      <c r="G10" s="110"/>
      <c r="H10" s="156"/>
      <c r="I10" s="110"/>
      <c r="J10" s="109"/>
      <c r="K10" s="111"/>
      <c r="L10" s="108"/>
      <c r="M10" s="110"/>
      <c r="N10" s="110"/>
      <c r="O10" s="110"/>
      <c r="P10" s="110"/>
      <c r="Q10" s="109"/>
      <c r="R10" s="111"/>
      <c r="S10" s="108"/>
      <c r="T10" s="110"/>
      <c r="U10" s="110"/>
      <c r="V10" s="110"/>
      <c r="W10" s="110"/>
      <c r="X10" s="109"/>
      <c r="Y10" s="111"/>
      <c r="Z10" s="108"/>
      <c r="AA10" s="110"/>
      <c r="AB10" s="110"/>
      <c r="AC10" s="110"/>
      <c r="AD10" s="110"/>
      <c r="AE10" s="109"/>
      <c r="AF10" s="111"/>
      <c r="AG10" s="563">
        <f t="shared" ref="AG10:AG18" si="1">SUM(E10:AF10)</f>
        <v>0</v>
      </c>
      <c r="AH10" s="563"/>
      <c r="AI10" s="564"/>
      <c r="AJ10" s="562">
        <f>ROUNDDOWN(AG10/4,1)</f>
        <v>0</v>
      </c>
      <c r="AK10" s="563"/>
      <c r="AL10" s="564"/>
      <c r="AM10" s="590">
        <f>IFERROR(IF(AG10/4/$AD$20&gt;1,1,ROUNDDOWN(AG10/4/$AD$20,1)),0)</f>
        <v>0</v>
      </c>
      <c r="AN10" s="591"/>
      <c r="AO10" s="564"/>
      <c r="AP10" s="112"/>
      <c r="AQ10" s="355">
        <f>IF((AG10/4/40)&gt;1,1,ROUNDDOWN(AG10/4/40,1))</f>
        <v>0</v>
      </c>
    </row>
    <row r="11" spans="1:56" s="1" customFormat="1" ht="17.25" customHeight="1">
      <c r="A11" s="537"/>
      <c r="B11" s="108"/>
      <c r="C11" s="109"/>
      <c r="D11" s="155"/>
      <c r="E11" s="108"/>
      <c r="F11" s="110"/>
      <c r="G11" s="110"/>
      <c r="H11" s="110"/>
      <c r="I11" s="110"/>
      <c r="J11" s="109"/>
      <c r="K11" s="111"/>
      <c r="L11" s="108"/>
      <c r="M11" s="110"/>
      <c r="N11" s="110"/>
      <c r="O11" s="110"/>
      <c r="P11" s="110"/>
      <c r="Q11" s="109"/>
      <c r="R11" s="111"/>
      <c r="S11" s="108"/>
      <c r="T11" s="110"/>
      <c r="U11" s="110"/>
      <c r="V11" s="110"/>
      <c r="W11" s="110"/>
      <c r="X11" s="109"/>
      <c r="Y11" s="111"/>
      <c r="Z11" s="108"/>
      <c r="AA11" s="110"/>
      <c r="AB11" s="110"/>
      <c r="AC11" s="110"/>
      <c r="AD11" s="110"/>
      <c r="AE11" s="109"/>
      <c r="AF11" s="111"/>
      <c r="AG11" s="563">
        <f t="shared" si="1"/>
        <v>0</v>
      </c>
      <c r="AH11" s="563"/>
      <c r="AI11" s="564"/>
      <c r="AJ11" s="562">
        <f t="shared" ref="AJ11:AJ18" si="2">ROUNDDOWN(AG11/4,1)</f>
        <v>0</v>
      </c>
      <c r="AK11" s="563"/>
      <c r="AL11" s="564"/>
      <c r="AM11" s="590">
        <f t="shared" ref="AM11:AM18" si="3">IFERROR(IF(AG11/4/$AD$20&gt;1,1,ROUNDDOWN(AG11/4/$AD$20,1)),0)</f>
        <v>0</v>
      </c>
      <c r="AN11" s="591"/>
      <c r="AO11" s="564"/>
      <c r="AP11" s="112"/>
      <c r="AQ11" s="355">
        <f t="shared" ref="AQ11:AQ18" si="4">IF((AG11/4/40)&gt;1,1,ROUNDDOWN(AG11/4/40,1))</f>
        <v>0</v>
      </c>
    </row>
    <row r="12" spans="1:56" s="1" customFormat="1" ht="17.25" customHeight="1">
      <c r="A12" s="537"/>
      <c r="B12" s="108"/>
      <c r="C12" s="109"/>
      <c r="D12" s="155"/>
      <c r="E12" s="108"/>
      <c r="F12" s="110"/>
      <c r="G12" s="110"/>
      <c r="H12" s="110"/>
      <c r="I12" s="110"/>
      <c r="J12" s="109"/>
      <c r="K12" s="111"/>
      <c r="L12" s="108"/>
      <c r="M12" s="110"/>
      <c r="N12" s="110"/>
      <c r="O12" s="110"/>
      <c r="P12" s="110"/>
      <c r="Q12" s="109"/>
      <c r="R12" s="111"/>
      <c r="S12" s="108"/>
      <c r="T12" s="110"/>
      <c r="U12" s="110"/>
      <c r="V12" s="110"/>
      <c r="W12" s="110"/>
      <c r="X12" s="109"/>
      <c r="Y12" s="111"/>
      <c r="Z12" s="108"/>
      <c r="AA12" s="110"/>
      <c r="AB12" s="110"/>
      <c r="AC12" s="110"/>
      <c r="AD12" s="110"/>
      <c r="AE12" s="109"/>
      <c r="AF12" s="111"/>
      <c r="AG12" s="563">
        <f t="shared" si="1"/>
        <v>0</v>
      </c>
      <c r="AH12" s="563"/>
      <c r="AI12" s="564"/>
      <c r="AJ12" s="562">
        <f t="shared" si="2"/>
        <v>0</v>
      </c>
      <c r="AK12" s="563"/>
      <c r="AL12" s="564"/>
      <c r="AM12" s="590">
        <f t="shared" si="3"/>
        <v>0</v>
      </c>
      <c r="AN12" s="591"/>
      <c r="AO12" s="564"/>
      <c r="AP12" s="112"/>
      <c r="AQ12" s="355">
        <f t="shared" si="4"/>
        <v>0</v>
      </c>
    </row>
    <row r="13" spans="1:56" s="1" customFormat="1" ht="17.25" customHeight="1">
      <c r="A13" s="537"/>
      <c r="B13" s="108"/>
      <c r="C13" s="109"/>
      <c r="D13" s="155"/>
      <c r="E13" s="108"/>
      <c r="F13" s="110"/>
      <c r="G13" s="110"/>
      <c r="H13" s="110"/>
      <c r="I13" s="110"/>
      <c r="J13" s="109"/>
      <c r="K13" s="111"/>
      <c r="L13" s="108"/>
      <c r="M13" s="110"/>
      <c r="N13" s="110"/>
      <c r="O13" s="110"/>
      <c r="P13" s="110"/>
      <c r="Q13" s="109"/>
      <c r="R13" s="111"/>
      <c r="S13" s="108"/>
      <c r="T13" s="110"/>
      <c r="U13" s="110"/>
      <c r="V13" s="110"/>
      <c r="W13" s="110"/>
      <c r="X13" s="109"/>
      <c r="Y13" s="111"/>
      <c r="Z13" s="108"/>
      <c r="AA13" s="110"/>
      <c r="AB13" s="110"/>
      <c r="AC13" s="110"/>
      <c r="AD13" s="110"/>
      <c r="AE13" s="109"/>
      <c r="AF13" s="111"/>
      <c r="AG13" s="563">
        <f t="shared" si="1"/>
        <v>0</v>
      </c>
      <c r="AH13" s="563"/>
      <c r="AI13" s="564"/>
      <c r="AJ13" s="562">
        <f t="shared" si="2"/>
        <v>0</v>
      </c>
      <c r="AK13" s="563"/>
      <c r="AL13" s="564"/>
      <c r="AM13" s="590">
        <f t="shared" si="3"/>
        <v>0</v>
      </c>
      <c r="AN13" s="591"/>
      <c r="AO13" s="564"/>
      <c r="AP13" s="112"/>
      <c r="AQ13" s="355">
        <f t="shared" si="4"/>
        <v>0</v>
      </c>
    </row>
    <row r="14" spans="1:56" s="1" customFormat="1" ht="17.25" customHeight="1">
      <c r="A14" s="537"/>
      <c r="B14" s="108"/>
      <c r="C14" s="109"/>
      <c r="D14" s="155"/>
      <c r="E14" s="108"/>
      <c r="F14" s="110"/>
      <c r="G14" s="110"/>
      <c r="H14" s="110"/>
      <c r="I14" s="110"/>
      <c r="J14" s="109"/>
      <c r="K14" s="111"/>
      <c r="L14" s="108"/>
      <c r="M14" s="110"/>
      <c r="N14" s="110"/>
      <c r="O14" s="110"/>
      <c r="P14" s="110"/>
      <c r="Q14" s="109"/>
      <c r="R14" s="111"/>
      <c r="S14" s="108"/>
      <c r="T14" s="110"/>
      <c r="U14" s="110"/>
      <c r="V14" s="110"/>
      <c r="W14" s="110"/>
      <c r="X14" s="109"/>
      <c r="Y14" s="111"/>
      <c r="Z14" s="108"/>
      <c r="AA14" s="110"/>
      <c r="AB14" s="110"/>
      <c r="AC14" s="110"/>
      <c r="AD14" s="110"/>
      <c r="AE14" s="109"/>
      <c r="AF14" s="111"/>
      <c r="AG14" s="563">
        <f t="shared" si="1"/>
        <v>0</v>
      </c>
      <c r="AH14" s="563"/>
      <c r="AI14" s="564"/>
      <c r="AJ14" s="562">
        <f t="shared" si="2"/>
        <v>0</v>
      </c>
      <c r="AK14" s="563"/>
      <c r="AL14" s="564"/>
      <c r="AM14" s="590">
        <f t="shared" si="3"/>
        <v>0</v>
      </c>
      <c r="AN14" s="591"/>
      <c r="AO14" s="564"/>
      <c r="AP14" s="112"/>
      <c r="AQ14" s="355">
        <f t="shared" si="4"/>
        <v>0</v>
      </c>
    </row>
    <row r="15" spans="1:56" s="1" customFormat="1" ht="17.25" customHeight="1">
      <c r="A15" s="537"/>
      <c r="B15" s="108"/>
      <c r="C15" s="109"/>
      <c r="D15" s="155"/>
      <c r="E15" s="108"/>
      <c r="F15" s="110"/>
      <c r="G15" s="110"/>
      <c r="H15" s="110"/>
      <c r="I15" s="110"/>
      <c r="J15" s="109"/>
      <c r="K15" s="111"/>
      <c r="L15" s="108"/>
      <c r="M15" s="110"/>
      <c r="N15" s="110"/>
      <c r="O15" s="110"/>
      <c r="P15" s="110"/>
      <c r="Q15" s="109"/>
      <c r="R15" s="111"/>
      <c r="S15" s="108"/>
      <c r="T15" s="110"/>
      <c r="U15" s="110"/>
      <c r="V15" s="110"/>
      <c r="W15" s="110"/>
      <c r="X15" s="109"/>
      <c r="Y15" s="111"/>
      <c r="Z15" s="108"/>
      <c r="AA15" s="110"/>
      <c r="AB15" s="110"/>
      <c r="AC15" s="110"/>
      <c r="AD15" s="110"/>
      <c r="AE15" s="109"/>
      <c r="AF15" s="111"/>
      <c r="AG15" s="563">
        <f t="shared" si="1"/>
        <v>0</v>
      </c>
      <c r="AH15" s="563"/>
      <c r="AI15" s="564"/>
      <c r="AJ15" s="562">
        <f t="shared" si="2"/>
        <v>0</v>
      </c>
      <c r="AK15" s="563"/>
      <c r="AL15" s="564"/>
      <c r="AM15" s="590">
        <f t="shared" si="3"/>
        <v>0</v>
      </c>
      <c r="AN15" s="591"/>
      <c r="AO15" s="564"/>
      <c r="AP15" s="112"/>
      <c r="AQ15" s="355">
        <f t="shared" si="4"/>
        <v>0</v>
      </c>
    </row>
    <row r="16" spans="1:56" s="1" customFormat="1" ht="17.25" customHeight="1">
      <c r="A16" s="537"/>
      <c r="B16" s="108"/>
      <c r="C16" s="109"/>
      <c r="D16" s="155"/>
      <c r="E16" s="108"/>
      <c r="F16" s="110"/>
      <c r="G16" s="110"/>
      <c r="H16" s="110"/>
      <c r="I16" s="110"/>
      <c r="J16" s="109"/>
      <c r="K16" s="111"/>
      <c r="L16" s="108"/>
      <c r="M16" s="110"/>
      <c r="N16" s="110"/>
      <c r="O16" s="110"/>
      <c r="P16" s="110"/>
      <c r="Q16" s="109"/>
      <c r="R16" s="111"/>
      <c r="S16" s="108"/>
      <c r="T16" s="110"/>
      <c r="U16" s="110"/>
      <c r="V16" s="110"/>
      <c r="W16" s="110"/>
      <c r="X16" s="109"/>
      <c r="Y16" s="111"/>
      <c r="Z16" s="108"/>
      <c r="AA16" s="110"/>
      <c r="AB16" s="110"/>
      <c r="AC16" s="110"/>
      <c r="AD16" s="110"/>
      <c r="AE16" s="109"/>
      <c r="AF16" s="111"/>
      <c r="AG16" s="563">
        <f t="shared" si="1"/>
        <v>0</v>
      </c>
      <c r="AH16" s="563"/>
      <c r="AI16" s="564"/>
      <c r="AJ16" s="562">
        <f t="shared" si="2"/>
        <v>0</v>
      </c>
      <c r="AK16" s="563"/>
      <c r="AL16" s="564"/>
      <c r="AM16" s="590">
        <f t="shared" si="3"/>
        <v>0</v>
      </c>
      <c r="AN16" s="591"/>
      <c r="AO16" s="564"/>
      <c r="AP16" s="112"/>
      <c r="AQ16" s="355">
        <f t="shared" si="4"/>
        <v>0</v>
      </c>
    </row>
    <row r="17" spans="1:56" s="1" customFormat="1" ht="17.25" customHeight="1">
      <c r="A17" s="537"/>
      <c r="B17" s="108"/>
      <c r="C17" s="109"/>
      <c r="D17" s="155"/>
      <c r="E17" s="108"/>
      <c r="F17" s="110"/>
      <c r="G17" s="110"/>
      <c r="H17" s="110"/>
      <c r="I17" s="110"/>
      <c r="J17" s="109"/>
      <c r="K17" s="111"/>
      <c r="L17" s="108"/>
      <c r="M17" s="110"/>
      <c r="N17" s="110"/>
      <c r="O17" s="110"/>
      <c r="P17" s="110"/>
      <c r="Q17" s="109"/>
      <c r="R17" s="111"/>
      <c r="S17" s="108"/>
      <c r="T17" s="110"/>
      <c r="U17" s="110"/>
      <c r="V17" s="110"/>
      <c r="W17" s="110"/>
      <c r="X17" s="109"/>
      <c r="Y17" s="111"/>
      <c r="Z17" s="108"/>
      <c r="AA17" s="110"/>
      <c r="AB17" s="110"/>
      <c r="AC17" s="110"/>
      <c r="AD17" s="110"/>
      <c r="AE17" s="109"/>
      <c r="AF17" s="111"/>
      <c r="AG17" s="563">
        <f t="shared" si="1"/>
        <v>0</v>
      </c>
      <c r="AH17" s="563"/>
      <c r="AI17" s="564"/>
      <c r="AJ17" s="562">
        <f t="shared" si="2"/>
        <v>0</v>
      </c>
      <c r="AK17" s="563"/>
      <c r="AL17" s="564"/>
      <c r="AM17" s="590">
        <f t="shared" si="3"/>
        <v>0</v>
      </c>
      <c r="AN17" s="591"/>
      <c r="AO17" s="564"/>
      <c r="AP17" s="112"/>
      <c r="AQ17" s="355">
        <f t="shared" si="4"/>
        <v>0</v>
      </c>
    </row>
    <row r="18" spans="1:56" s="1" customFormat="1" ht="17.25" customHeight="1" thickBot="1">
      <c r="A18" s="537"/>
      <c r="B18" s="108"/>
      <c r="C18" s="109"/>
      <c r="D18" s="155"/>
      <c r="E18" s="145"/>
      <c r="F18" s="141"/>
      <c r="G18" s="157"/>
      <c r="H18" s="157"/>
      <c r="I18" s="157"/>
      <c r="J18" s="141"/>
      <c r="K18" s="144"/>
      <c r="L18" s="145"/>
      <c r="M18" s="157"/>
      <c r="N18" s="157"/>
      <c r="O18" s="157"/>
      <c r="P18" s="157"/>
      <c r="Q18" s="141"/>
      <c r="R18" s="144"/>
      <c r="S18" s="145"/>
      <c r="T18" s="157"/>
      <c r="U18" s="157"/>
      <c r="V18" s="157"/>
      <c r="W18" s="157"/>
      <c r="X18" s="141"/>
      <c r="Y18" s="144"/>
      <c r="Z18" s="145"/>
      <c r="AA18" s="157"/>
      <c r="AB18" s="157"/>
      <c r="AC18" s="157"/>
      <c r="AD18" s="157"/>
      <c r="AE18" s="141"/>
      <c r="AF18" s="144"/>
      <c r="AG18" s="563">
        <f t="shared" si="1"/>
        <v>0</v>
      </c>
      <c r="AH18" s="563"/>
      <c r="AI18" s="564"/>
      <c r="AJ18" s="562">
        <f t="shared" si="2"/>
        <v>0</v>
      </c>
      <c r="AK18" s="563"/>
      <c r="AL18" s="564"/>
      <c r="AM18" s="568">
        <f t="shared" si="3"/>
        <v>0</v>
      </c>
      <c r="AN18" s="569"/>
      <c r="AO18" s="570"/>
      <c r="AP18" s="113"/>
      <c r="AQ18" s="356">
        <f t="shared" si="4"/>
        <v>0</v>
      </c>
    </row>
    <row r="19" spans="1:56" s="1" customFormat="1" ht="17.25" customHeight="1" thickBot="1">
      <c r="A19" s="537"/>
      <c r="B19" s="523" t="s">
        <v>0</v>
      </c>
      <c r="C19" s="524"/>
      <c r="D19" s="524"/>
      <c r="E19" s="114" t="str">
        <f>IF(SUM(E10:E18)=0,"",SUM(E10:E18))</f>
        <v/>
      </c>
      <c r="F19" s="115" t="str">
        <f t="shared" ref="F19:AF19" si="5">IF(SUM(F10:F18)=0,"",SUM(F10:F18))</f>
        <v/>
      </c>
      <c r="G19" s="115" t="str">
        <f t="shared" si="5"/>
        <v/>
      </c>
      <c r="H19" s="115" t="str">
        <f t="shared" si="5"/>
        <v/>
      </c>
      <c r="I19" s="115" t="str">
        <f t="shared" si="5"/>
        <v/>
      </c>
      <c r="J19" s="115" t="str">
        <f t="shared" si="5"/>
        <v/>
      </c>
      <c r="K19" s="116" t="str">
        <f t="shared" si="5"/>
        <v/>
      </c>
      <c r="L19" s="117" t="str">
        <f t="shared" si="5"/>
        <v/>
      </c>
      <c r="M19" s="115" t="str">
        <f t="shared" si="5"/>
        <v/>
      </c>
      <c r="N19" s="115" t="str">
        <f t="shared" si="5"/>
        <v/>
      </c>
      <c r="O19" s="115" t="str">
        <f t="shared" si="5"/>
        <v/>
      </c>
      <c r="P19" s="115" t="str">
        <f t="shared" si="5"/>
        <v/>
      </c>
      <c r="Q19" s="115" t="str">
        <f t="shared" si="5"/>
        <v/>
      </c>
      <c r="R19" s="116" t="str">
        <f t="shared" si="5"/>
        <v/>
      </c>
      <c r="S19" s="117" t="str">
        <f t="shared" si="5"/>
        <v/>
      </c>
      <c r="T19" s="115" t="str">
        <f t="shared" si="5"/>
        <v/>
      </c>
      <c r="U19" s="115" t="str">
        <f t="shared" si="5"/>
        <v/>
      </c>
      <c r="V19" s="115" t="str">
        <f t="shared" si="5"/>
        <v/>
      </c>
      <c r="W19" s="115" t="str">
        <f t="shared" si="5"/>
        <v/>
      </c>
      <c r="X19" s="115" t="str">
        <f t="shared" si="5"/>
        <v/>
      </c>
      <c r="Y19" s="116" t="str">
        <f t="shared" si="5"/>
        <v/>
      </c>
      <c r="Z19" s="117" t="str">
        <f t="shared" si="5"/>
        <v/>
      </c>
      <c r="AA19" s="115" t="str">
        <f t="shared" si="5"/>
        <v/>
      </c>
      <c r="AB19" s="115" t="str">
        <f t="shared" si="5"/>
        <v/>
      </c>
      <c r="AC19" s="115" t="str">
        <f t="shared" si="5"/>
        <v/>
      </c>
      <c r="AD19" s="118" t="str">
        <f t="shared" si="5"/>
        <v/>
      </c>
      <c r="AE19" s="118" t="str">
        <f t="shared" si="5"/>
        <v/>
      </c>
      <c r="AF19" s="119" t="str">
        <f t="shared" si="5"/>
        <v/>
      </c>
      <c r="AG19" s="586">
        <f>SUM(AG10:AI18)</f>
        <v>0</v>
      </c>
      <c r="AH19" s="587"/>
      <c r="AI19" s="588"/>
      <c r="AJ19" s="589">
        <f>SUM(AJ10:AL18)</f>
        <v>0</v>
      </c>
      <c r="AK19" s="587"/>
      <c r="AL19" s="588"/>
      <c r="AM19" s="589">
        <f>SUM(AM10:AO18)</f>
        <v>0</v>
      </c>
      <c r="AN19" s="587"/>
      <c r="AO19" s="588"/>
      <c r="AP19" s="120"/>
      <c r="AQ19" s="345">
        <f>SUM(AQ10:AQ18)</f>
        <v>0</v>
      </c>
    </row>
    <row r="20" spans="1:56" s="1" customFormat="1" ht="17.25" customHeight="1" thickTop="1" thickBot="1">
      <c r="A20" s="537"/>
      <c r="B20" s="506" t="s">
        <v>89</v>
      </c>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8"/>
      <c r="AD20" s="509"/>
      <c r="AE20" s="510"/>
      <c r="AF20" s="511"/>
      <c r="AG20" s="571" t="s">
        <v>90</v>
      </c>
      <c r="AH20" s="572"/>
      <c r="AI20" s="572"/>
      <c r="AJ20" s="572"/>
      <c r="AK20" s="572"/>
      <c r="AL20" s="572"/>
      <c r="AM20" s="572"/>
      <c r="AN20" s="572"/>
      <c r="AO20" s="573"/>
      <c r="AP20" s="120"/>
      <c r="AQ20" s="343"/>
    </row>
    <row r="21" spans="1:56" s="1" customFormat="1" ht="17.25" customHeight="1" thickBot="1">
      <c r="A21" s="538"/>
      <c r="B21" s="515" t="s">
        <v>91</v>
      </c>
      <c r="C21" s="516"/>
      <c r="D21" s="516"/>
      <c r="E21" s="121"/>
      <c r="F21" s="122"/>
      <c r="G21" s="122"/>
      <c r="H21" s="122"/>
      <c r="I21" s="122"/>
      <c r="J21" s="122"/>
      <c r="K21" s="123"/>
      <c r="L21" s="121"/>
      <c r="M21" s="122"/>
      <c r="N21" s="122"/>
      <c r="O21" s="122"/>
      <c r="P21" s="122"/>
      <c r="Q21" s="122"/>
      <c r="R21" s="123"/>
      <c r="S21" s="121"/>
      <c r="T21" s="122"/>
      <c r="U21" s="122"/>
      <c r="V21" s="122"/>
      <c r="W21" s="122"/>
      <c r="X21" s="122"/>
      <c r="Y21" s="123"/>
      <c r="Z21" s="121"/>
      <c r="AA21" s="122"/>
      <c r="AB21" s="122"/>
      <c r="AC21" s="122"/>
      <c r="AD21" s="122"/>
      <c r="AE21" s="122"/>
      <c r="AF21" s="123"/>
      <c r="AG21" s="574"/>
      <c r="AH21" s="575"/>
      <c r="AI21" s="576"/>
      <c r="AJ21" s="577"/>
      <c r="AK21" s="575"/>
      <c r="AL21" s="576"/>
      <c r="AM21" s="577"/>
      <c r="AN21" s="575"/>
      <c r="AO21" s="576"/>
      <c r="AP21" s="120"/>
      <c r="AQ21" s="344"/>
    </row>
    <row r="22" spans="1:56" s="1" customFormat="1" ht="17.25" customHeight="1" thickBot="1">
      <c r="B22" s="124"/>
      <c r="C22" s="124"/>
      <c r="D22" s="124"/>
      <c r="E22" s="125"/>
      <c r="F22" s="125"/>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9"/>
      <c r="AH22" s="127"/>
      <c r="AI22" s="127"/>
      <c r="AJ22" s="127"/>
      <c r="AK22" s="127"/>
      <c r="AL22" s="127"/>
      <c r="AM22" s="127"/>
      <c r="AN22" s="127"/>
      <c r="AO22" s="127"/>
      <c r="AP22" s="3"/>
      <c r="AQ22" s="346"/>
    </row>
    <row r="23" spans="1:56" s="1" customFormat="1" ht="17.25" customHeight="1">
      <c r="A23" s="495" t="s">
        <v>92</v>
      </c>
      <c r="B23" s="128"/>
      <c r="C23" s="133"/>
      <c r="D23" s="132"/>
      <c r="E23" s="131"/>
      <c r="F23" s="132"/>
      <c r="G23" s="110"/>
      <c r="H23" s="110"/>
      <c r="I23" s="110"/>
      <c r="J23" s="110"/>
      <c r="K23" s="160"/>
      <c r="L23" s="161"/>
      <c r="M23" s="138"/>
      <c r="N23" s="110"/>
      <c r="O23" s="110"/>
      <c r="P23" s="110"/>
      <c r="Q23" s="110"/>
      <c r="R23" s="160"/>
      <c r="S23" s="161"/>
      <c r="T23" s="138"/>
      <c r="U23" s="110"/>
      <c r="V23" s="110"/>
      <c r="W23" s="110"/>
      <c r="X23" s="110"/>
      <c r="Y23" s="160"/>
      <c r="Z23" s="161"/>
      <c r="AA23" s="138"/>
      <c r="AB23" s="110"/>
      <c r="AC23" s="110"/>
      <c r="AD23" s="110"/>
      <c r="AE23" s="110"/>
      <c r="AF23" s="160"/>
      <c r="AG23" s="578">
        <f>SUM(B23:AC23)</f>
        <v>0</v>
      </c>
      <c r="AH23" s="578"/>
      <c r="AI23" s="579"/>
      <c r="AJ23" s="580">
        <f>ROUNDDOWN(AG23/4,1)</f>
        <v>0</v>
      </c>
      <c r="AK23" s="581"/>
      <c r="AL23" s="582"/>
      <c r="AM23" s="583">
        <f t="shared" ref="AM23:AM27" si="6">IFERROR(IF(AG23/4/$AD$20&gt;1,1,ROUNDDOWN(AG23/4/$AD$20,1)),0)</f>
        <v>0</v>
      </c>
      <c r="AN23" s="584"/>
      <c r="AO23" s="585"/>
      <c r="AP23" s="162"/>
      <c r="AQ23" s="347"/>
    </row>
    <row r="24" spans="1:56" s="1" customFormat="1" ht="17.25" customHeight="1">
      <c r="A24" s="496"/>
      <c r="B24" s="163"/>
      <c r="C24" s="164"/>
      <c r="D24" s="165"/>
      <c r="E24" s="161"/>
      <c r="F24" s="138"/>
      <c r="G24" s="110"/>
      <c r="H24" s="110"/>
      <c r="I24" s="110"/>
      <c r="J24" s="110"/>
      <c r="K24" s="160"/>
      <c r="L24" s="161"/>
      <c r="M24" s="138"/>
      <c r="N24" s="110"/>
      <c r="O24" s="110"/>
      <c r="P24" s="110"/>
      <c r="Q24" s="110"/>
      <c r="R24" s="160"/>
      <c r="S24" s="161"/>
      <c r="T24" s="138"/>
      <c r="U24" s="110"/>
      <c r="V24" s="110"/>
      <c r="W24" s="110"/>
      <c r="X24" s="110"/>
      <c r="Y24" s="160"/>
      <c r="Z24" s="161"/>
      <c r="AA24" s="138"/>
      <c r="AB24" s="110"/>
      <c r="AC24" s="110"/>
      <c r="AD24" s="110"/>
      <c r="AE24" s="110"/>
      <c r="AF24" s="160"/>
      <c r="AG24" s="559">
        <f>SUM(E24:AF24)</f>
        <v>0</v>
      </c>
      <c r="AH24" s="559"/>
      <c r="AI24" s="560"/>
      <c r="AJ24" s="561">
        <f>ROUNDDOWN(AG24/4,1)</f>
        <v>0</v>
      </c>
      <c r="AK24" s="559"/>
      <c r="AL24" s="560"/>
      <c r="AM24" s="562">
        <f t="shared" si="6"/>
        <v>0</v>
      </c>
      <c r="AN24" s="563"/>
      <c r="AO24" s="564"/>
      <c r="AP24" s="162"/>
      <c r="AQ24" s="348"/>
    </row>
    <row r="25" spans="1:56" s="1" customFormat="1" ht="17.25" customHeight="1">
      <c r="A25" s="496"/>
      <c r="B25" s="108"/>
      <c r="C25" s="109"/>
      <c r="D25" s="136"/>
      <c r="E25" s="137"/>
      <c r="F25" s="138"/>
      <c r="G25" s="138"/>
      <c r="H25" s="138"/>
      <c r="I25" s="138"/>
      <c r="J25" s="136"/>
      <c r="K25" s="139"/>
      <c r="L25" s="137"/>
      <c r="M25" s="138"/>
      <c r="N25" s="138"/>
      <c r="O25" s="138"/>
      <c r="P25" s="138"/>
      <c r="Q25" s="136"/>
      <c r="R25" s="139"/>
      <c r="S25" s="137"/>
      <c r="T25" s="138"/>
      <c r="U25" s="138"/>
      <c r="V25" s="138"/>
      <c r="W25" s="138"/>
      <c r="X25" s="136"/>
      <c r="Y25" s="139"/>
      <c r="Z25" s="137"/>
      <c r="AA25" s="138"/>
      <c r="AB25" s="138"/>
      <c r="AC25" s="138"/>
      <c r="AD25" s="138"/>
      <c r="AE25" s="136"/>
      <c r="AF25" s="139"/>
      <c r="AG25" s="559">
        <f>SUM(E25:AF25)</f>
        <v>0</v>
      </c>
      <c r="AH25" s="559"/>
      <c r="AI25" s="560"/>
      <c r="AJ25" s="561">
        <f>ROUNDDOWN(AG25/4,1)</f>
        <v>0</v>
      </c>
      <c r="AK25" s="559"/>
      <c r="AL25" s="560"/>
      <c r="AM25" s="562">
        <f t="shared" si="6"/>
        <v>0</v>
      </c>
      <c r="AN25" s="563"/>
      <c r="AO25" s="564"/>
      <c r="AP25" s="112"/>
      <c r="AQ25" s="348"/>
    </row>
    <row r="26" spans="1:56" s="1" customFormat="1" ht="17.25" customHeight="1">
      <c r="A26" s="496"/>
      <c r="B26" s="108"/>
      <c r="C26" s="109"/>
      <c r="D26" s="136"/>
      <c r="E26" s="137"/>
      <c r="F26" s="138"/>
      <c r="G26" s="138"/>
      <c r="H26" s="138"/>
      <c r="I26" s="138"/>
      <c r="J26" s="136"/>
      <c r="K26" s="139"/>
      <c r="L26" s="137"/>
      <c r="M26" s="138"/>
      <c r="N26" s="138"/>
      <c r="O26" s="138"/>
      <c r="P26" s="138"/>
      <c r="Q26" s="136"/>
      <c r="R26" s="139"/>
      <c r="S26" s="137"/>
      <c r="T26" s="138"/>
      <c r="U26" s="138"/>
      <c r="V26" s="138"/>
      <c r="W26" s="138"/>
      <c r="X26" s="136"/>
      <c r="Y26" s="139"/>
      <c r="Z26" s="137"/>
      <c r="AA26" s="138"/>
      <c r="AB26" s="138"/>
      <c r="AC26" s="138"/>
      <c r="AD26" s="138"/>
      <c r="AE26" s="136"/>
      <c r="AF26" s="139"/>
      <c r="AG26" s="559">
        <f>SUM(E26:AF26)</f>
        <v>0</v>
      </c>
      <c r="AH26" s="559"/>
      <c r="AI26" s="560"/>
      <c r="AJ26" s="561">
        <f>ROUNDDOWN(AG26/4,1)</f>
        <v>0</v>
      </c>
      <c r="AK26" s="559"/>
      <c r="AL26" s="560"/>
      <c r="AM26" s="562">
        <f t="shared" si="6"/>
        <v>0</v>
      </c>
      <c r="AN26" s="563"/>
      <c r="AO26" s="564"/>
      <c r="AP26" s="112"/>
      <c r="AQ26" s="348"/>
    </row>
    <row r="27" spans="1:56" s="1" customFormat="1" ht="17.25" customHeight="1" thickBot="1">
      <c r="A27" s="497"/>
      <c r="B27" s="140"/>
      <c r="C27" s="141"/>
      <c r="D27" s="142"/>
      <c r="E27" s="143"/>
      <c r="F27" s="142"/>
      <c r="G27" s="141"/>
      <c r="H27" s="141"/>
      <c r="I27" s="141"/>
      <c r="J27" s="141"/>
      <c r="K27" s="144"/>
      <c r="L27" s="145"/>
      <c r="M27" s="141"/>
      <c r="N27" s="141"/>
      <c r="O27" s="141"/>
      <c r="P27" s="141"/>
      <c r="Q27" s="141"/>
      <c r="R27" s="144"/>
      <c r="S27" s="145"/>
      <c r="T27" s="141"/>
      <c r="U27" s="141"/>
      <c r="V27" s="141"/>
      <c r="W27" s="141"/>
      <c r="X27" s="141"/>
      <c r="Y27" s="144"/>
      <c r="Z27" s="145"/>
      <c r="AA27" s="141"/>
      <c r="AB27" s="141"/>
      <c r="AC27" s="141"/>
      <c r="AD27" s="141"/>
      <c r="AE27" s="141"/>
      <c r="AF27" s="144"/>
      <c r="AG27" s="565">
        <f>SUM(B27:AC27)</f>
        <v>0</v>
      </c>
      <c r="AH27" s="565"/>
      <c r="AI27" s="566"/>
      <c r="AJ27" s="567">
        <f>ROUNDDOWN(AG27/4,1)</f>
        <v>0</v>
      </c>
      <c r="AK27" s="565"/>
      <c r="AL27" s="566"/>
      <c r="AM27" s="568">
        <f t="shared" si="6"/>
        <v>0</v>
      </c>
      <c r="AN27" s="569"/>
      <c r="AO27" s="570"/>
      <c r="AP27" s="113"/>
      <c r="AQ27" s="349"/>
    </row>
    <row r="28" spans="1:56" s="1" customFormat="1" ht="17.25" customHeight="1">
      <c r="A28" s="146"/>
      <c r="B28" s="124"/>
      <c r="C28" s="124"/>
      <c r="D28" s="124"/>
      <c r="E28" s="124"/>
      <c r="F28" s="124"/>
      <c r="G28" s="124"/>
      <c r="H28" s="124"/>
      <c r="I28" s="124"/>
      <c r="J28" s="124"/>
      <c r="K28" s="124"/>
      <c r="L28" s="124"/>
      <c r="M28" s="127"/>
      <c r="N28" s="127"/>
      <c r="O28" s="127"/>
      <c r="P28" s="127"/>
      <c r="Q28" s="127"/>
      <c r="R28" s="127"/>
      <c r="S28" s="127"/>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7"/>
      <c r="AW28" s="127"/>
      <c r="AX28" s="127"/>
      <c r="AY28" s="147"/>
      <c r="AZ28" s="147"/>
      <c r="BA28" s="147"/>
      <c r="BB28" s="147"/>
      <c r="BC28" s="147"/>
      <c r="BD28" s="147"/>
    </row>
    <row r="29" spans="1:56" s="5" customFormat="1" ht="17.25" customHeight="1">
      <c r="A29" s="481" t="s">
        <v>361</v>
      </c>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1"/>
      <c r="BC29" s="481"/>
      <c r="BD29" s="481"/>
    </row>
    <row r="30" spans="1:56" s="5" customFormat="1" ht="17.25" customHeight="1">
      <c r="A30" s="481" t="s">
        <v>93</v>
      </c>
      <c r="B30" s="481"/>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row>
    <row r="31" spans="1:56" s="5" customFormat="1" ht="17.25" customHeight="1">
      <c r="A31" s="482" t="s">
        <v>391</v>
      </c>
      <c r="B31" s="482"/>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148"/>
      <c r="AR31" s="148"/>
      <c r="AS31" s="148"/>
      <c r="AT31" s="148"/>
      <c r="AU31" s="148"/>
      <c r="AV31" s="148"/>
      <c r="AW31" s="148"/>
      <c r="AX31" s="148"/>
      <c r="AY31" s="148"/>
      <c r="AZ31" s="148"/>
      <c r="BA31" s="148"/>
      <c r="BB31" s="148"/>
      <c r="BC31" s="148"/>
      <c r="BD31" s="148"/>
    </row>
    <row r="32" spans="1:56" s="5" customFormat="1" ht="13.5" customHeight="1">
      <c r="A32" s="479" t="s">
        <v>94</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479"/>
      <c r="BA32" s="479"/>
      <c r="BB32" s="479"/>
      <c r="BC32" s="479"/>
      <c r="BD32" s="479"/>
    </row>
    <row r="33" spans="1:56" s="5" customFormat="1" ht="13.5" customHeight="1">
      <c r="A33" s="479"/>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row>
    <row r="34" spans="1:56" s="5" customFormat="1" ht="17.25" customHeight="1">
      <c r="A34" s="481" t="s">
        <v>95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row>
    <row r="35" spans="1:56" s="5" customFormat="1" ht="17.25" customHeight="1">
      <c r="A35" s="481" t="s">
        <v>96</v>
      </c>
      <c r="B35" s="481"/>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row>
    <row r="36" spans="1:56" s="5" customFormat="1" ht="13.5" customHeight="1">
      <c r="A36" s="479" t="s">
        <v>97</v>
      </c>
      <c r="B36" s="479"/>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79"/>
      <c r="AM36" s="479"/>
      <c r="AN36" s="479"/>
      <c r="AO36" s="479"/>
      <c r="AP36" s="479"/>
      <c r="AQ36" s="479"/>
      <c r="AR36" s="479"/>
      <c r="AS36" s="479"/>
      <c r="AT36" s="479"/>
      <c r="AU36" s="479"/>
      <c r="AV36" s="479"/>
      <c r="AW36" s="479"/>
      <c r="AX36" s="479"/>
      <c r="AY36" s="479"/>
      <c r="AZ36" s="479"/>
      <c r="BA36" s="479"/>
      <c r="BB36" s="479"/>
      <c r="BC36" s="479"/>
      <c r="BD36" s="479"/>
    </row>
    <row r="37" spans="1:56" s="5" customFormat="1" ht="13.5" customHeight="1">
      <c r="A37" s="479"/>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79"/>
      <c r="AW37" s="479"/>
      <c r="AX37" s="479"/>
      <c r="AY37" s="479"/>
      <c r="AZ37" s="479"/>
      <c r="BA37" s="479"/>
      <c r="BB37" s="479"/>
      <c r="BC37" s="479"/>
      <c r="BD37" s="479"/>
    </row>
  </sheetData>
  <mergeCells count="95">
    <mergeCell ref="AD3:AP3"/>
    <mergeCell ref="A4:D4"/>
    <mergeCell ref="AB4:AP4"/>
    <mergeCell ref="A5:C5"/>
    <mergeCell ref="E5:L5"/>
    <mergeCell ref="M5:V5"/>
    <mergeCell ref="W5:AE5"/>
    <mergeCell ref="AF5:AP5"/>
    <mergeCell ref="A3:B3"/>
    <mergeCell ref="C3:D3"/>
    <mergeCell ref="E3:K3"/>
    <mergeCell ref="L3:U3"/>
    <mergeCell ref="V3:AC3"/>
    <mergeCell ref="E4:K4"/>
    <mergeCell ref="L4:U4"/>
    <mergeCell ref="AP7:AP9"/>
    <mergeCell ref="A6:L6"/>
    <mergeCell ref="M6:V6"/>
    <mergeCell ref="W6:AE6"/>
    <mergeCell ref="AF6:AP6"/>
    <mergeCell ref="A7:A21"/>
    <mergeCell ref="B7:B9"/>
    <mergeCell ref="C7:C9"/>
    <mergeCell ref="D7:D9"/>
    <mergeCell ref="E7:K7"/>
    <mergeCell ref="L7:R7"/>
    <mergeCell ref="S7:Y7"/>
    <mergeCell ref="Z7:AF7"/>
    <mergeCell ref="AG7:AI9"/>
    <mergeCell ref="AJ7:AL9"/>
    <mergeCell ref="AM7:AO9"/>
    <mergeCell ref="AG10:AI10"/>
    <mergeCell ref="AJ10:AL10"/>
    <mergeCell ref="AM10: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M24:AO24"/>
    <mergeCell ref="AG18:AI18"/>
    <mergeCell ref="AJ18:AL18"/>
    <mergeCell ref="AM18:AO18"/>
    <mergeCell ref="B19:D19"/>
    <mergeCell ref="AG19:AI19"/>
    <mergeCell ref="AJ19:AL19"/>
    <mergeCell ref="AM19:AO19"/>
    <mergeCell ref="A23:A27"/>
    <mergeCell ref="AG25:AI25"/>
    <mergeCell ref="AJ25:AL25"/>
    <mergeCell ref="AM25:AO25"/>
    <mergeCell ref="B20:AC20"/>
    <mergeCell ref="AD20:AF20"/>
    <mergeCell ref="AG20:AO20"/>
    <mergeCell ref="B21:D21"/>
    <mergeCell ref="AG21:AI21"/>
    <mergeCell ref="AJ21:AL21"/>
    <mergeCell ref="AM21:AO21"/>
    <mergeCell ref="AG23:AI23"/>
    <mergeCell ref="AJ23:AL23"/>
    <mergeCell ref="AM23:AO23"/>
    <mergeCell ref="AG24:AI24"/>
    <mergeCell ref="AJ24:AL24"/>
    <mergeCell ref="AQ7:AQ9"/>
    <mergeCell ref="A36:BD37"/>
    <mergeCell ref="A2:D2"/>
    <mergeCell ref="E2:K2"/>
    <mergeCell ref="A29:BD29"/>
    <mergeCell ref="A30:BD30"/>
    <mergeCell ref="A31:AP31"/>
    <mergeCell ref="A32:BD33"/>
    <mergeCell ref="A34:BD34"/>
    <mergeCell ref="A35:BD35"/>
    <mergeCell ref="AG26:AI26"/>
    <mergeCell ref="AJ26:AL26"/>
    <mergeCell ref="AM26:AO26"/>
    <mergeCell ref="AG27:AI27"/>
    <mergeCell ref="AJ27:AL27"/>
    <mergeCell ref="AM27:AO27"/>
  </mergeCells>
  <phoneticPr fontId="5"/>
  <conditionalFormatting sqref="E2:K2">
    <cfRule type="containsBlanks" dxfId="14" priority="1">
      <formula>LEN(TRIM(E2))=0</formula>
    </cfRule>
  </conditionalFormatting>
  <dataValidations count="1">
    <dataValidation type="list" allowBlank="1" showInputMessage="1" showErrorMessage="1" sqref="B10:B18">
      <formula1>"世話人,生活支援員"</formula1>
    </dataValidation>
  </dataValidations>
  <pageMargins left="0.59055118110236227" right="0.59055118110236227" top="0.78740157480314965" bottom="0.59055118110236227" header="0.51181102362204722" footer="0.51181102362204722"/>
  <pageSetup paperSize="9" scale="8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8"/>
  <sheetViews>
    <sheetView showGridLines="0" zoomScaleNormal="100" zoomScaleSheetLayoutView="85" workbookViewId="0">
      <selection sqref="A1:AW1"/>
    </sheetView>
  </sheetViews>
  <sheetFormatPr defaultColWidth="9" defaultRowHeight="21" customHeight="1"/>
  <cols>
    <col min="1" max="1" width="4.7265625" style="149" customWidth="1"/>
    <col min="2" max="2" width="13.7265625" style="150" customWidth="1"/>
    <col min="3" max="3" width="14.36328125" style="149" customWidth="1"/>
    <col min="4" max="4" width="10.453125" style="149" customWidth="1"/>
    <col min="5" max="32" width="3.6328125" style="149" customWidth="1"/>
    <col min="33" max="41" width="3.08984375" style="149" customWidth="1"/>
    <col min="42" max="42" width="10.08984375" style="149" customWidth="1"/>
    <col min="43" max="43" width="12" style="149" customWidth="1"/>
    <col min="44" max="56" width="2.6328125" style="149" customWidth="1"/>
    <col min="57" max="16384" width="9" style="149"/>
  </cols>
  <sheetData>
    <row r="1" spans="1:56" s="1" customFormat="1" ht="21" customHeight="1">
      <c r="A1" s="653" t="s">
        <v>99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c r="AW1" s="653"/>
    </row>
    <row r="2" spans="1:56" s="1" customFormat="1" ht="21" customHeight="1" thickBot="1">
      <c r="A2" s="101" t="s">
        <v>78</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row>
    <row r="3" spans="1:56" s="1" customFormat="1" ht="18.75" customHeight="1" thickBot="1">
      <c r="A3" s="476" t="s">
        <v>79</v>
      </c>
      <c r="B3" s="477"/>
      <c r="C3" s="532" t="s">
        <v>80</v>
      </c>
      <c r="D3" s="532"/>
      <c r="E3" s="476" t="s">
        <v>366</v>
      </c>
      <c r="F3" s="477"/>
      <c r="G3" s="477"/>
      <c r="H3" s="477"/>
      <c r="I3" s="477"/>
      <c r="J3" s="477"/>
      <c r="K3" s="478"/>
      <c r="L3" s="532" t="s">
        <v>390</v>
      </c>
      <c r="M3" s="532"/>
      <c r="N3" s="532"/>
      <c r="O3" s="532"/>
      <c r="P3" s="532"/>
      <c r="Q3" s="532"/>
      <c r="R3" s="532"/>
      <c r="S3" s="532"/>
      <c r="T3" s="532"/>
      <c r="U3" s="549"/>
      <c r="V3" s="476" t="s">
        <v>81</v>
      </c>
      <c r="W3" s="477"/>
      <c r="X3" s="477"/>
      <c r="Y3" s="477"/>
      <c r="Z3" s="477"/>
      <c r="AA3" s="477"/>
      <c r="AB3" s="477"/>
      <c r="AC3" s="478"/>
      <c r="AD3" s="532" t="s">
        <v>392</v>
      </c>
      <c r="AE3" s="532"/>
      <c r="AF3" s="532"/>
      <c r="AG3" s="532"/>
      <c r="AH3" s="532"/>
      <c r="AI3" s="532"/>
      <c r="AJ3" s="532"/>
      <c r="AK3" s="532"/>
      <c r="AL3" s="532"/>
      <c r="AM3" s="532"/>
      <c r="AN3" s="532"/>
      <c r="AO3" s="532"/>
      <c r="AP3" s="549"/>
      <c r="AR3" s="194"/>
      <c r="AS3" s="194"/>
      <c r="AT3" s="194"/>
      <c r="AU3" s="194"/>
      <c r="AV3" s="194"/>
      <c r="AW3" s="194"/>
      <c r="AX3" s="194"/>
      <c r="AY3" s="194"/>
      <c r="AZ3" s="194"/>
      <c r="BA3" s="194"/>
      <c r="BB3" s="299"/>
    </row>
    <row r="4" spans="1:56" s="1" customFormat="1" ht="18.75" customHeight="1" thickBot="1">
      <c r="A4" s="550"/>
      <c r="B4" s="551"/>
      <c r="C4" s="551"/>
      <c r="D4" s="551"/>
      <c r="E4" s="476" t="s">
        <v>367</v>
      </c>
      <c r="F4" s="477"/>
      <c r="G4" s="477"/>
      <c r="H4" s="477"/>
      <c r="I4" s="477"/>
      <c r="J4" s="477"/>
      <c r="K4" s="478"/>
      <c r="L4" s="531" t="s">
        <v>393</v>
      </c>
      <c r="M4" s="532"/>
      <c r="N4" s="532"/>
      <c r="O4" s="532"/>
      <c r="P4" s="532"/>
      <c r="Q4" s="532"/>
      <c r="R4" s="532"/>
      <c r="S4" s="532"/>
      <c r="T4" s="532"/>
      <c r="U4" s="549"/>
      <c r="V4" s="354"/>
      <c r="W4" s="354"/>
      <c r="X4" s="354"/>
      <c r="Y4" s="354"/>
      <c r="Z4" s="354"/>
      <c r="AA4" s="354"/>
      <c r="AB4" s="532" t="s">
        <v>23</v>
      </c>
      <c r="AC4" s="532"/>
      <c r="AD4" s="532"/>
      <c r="AE4" s="532"/>
      <c r="AF4" s="532"/>
      <c r="AG4" s="532"/>
      <c r="AH4" s="532"/>
      <c r="AI4" s="532"/>
      <c r="AJ4" s="532"/>
      <c r="AK4" s="532"/>
      <c r="AL4" s="532"/>
      <c r="AM4" s="532"/>
      <c r="AN4" s="532"/>
      <c r="AO4" s="532"/>
      <c r="AP4" s="549"/>
    </row>
    <row r="5" spans="1:56" s="1" customFormat="1" ht="18.75" customHeight="1" thickBot="1">
      <c r="A5" s="651" t="s">
        <v>82</v>
      </c>
      <c r="B5" s="652"/>
      <c r="C5" s="652"/>
      <c r="D5" s="167">
        <v>10</v>
      </c>
      <c r="E5" s="531" t="s">
        <v>83</v>
      </c>
      <c r="F5" s="532"/>
      <c r="G5" s="532"/>
      <c r="H5" s="532"/>
      <c r="I5" s="532"/>
      <c r="J5" s="532"/>
      <c r="K5" s="532"/>
      <c r="L5" s="646"/>
      <c r="M5" s="531">
        <v>8</v>
      </c>
      <c r="N5" s="532"/>
      <c r="O5" s="532"/>
      <c r="P5" s="532"/>
      <c r="Q5" s="532"/>
      <c r="R5" s="532"/>
      <c r="S5" s="532"/>
      <c r="T5" s="532"/>
      <c r="U5" s="532"/>
      <c r="V5" s="646"/>
      <c r="W5" s="647" t="s">
        <v>84</v>
      </c>
      <c r="X5" s="477"/>
      <c r="Y5" s="477"/>
      <c r="Z5" s="477"/>
      <c r="AA5" s="477"/>
      <c r="AB5" s="477"/>
      <c r="AC5" s="477"/>
      <c r="AD5" s="477"/>
      <c r="AE5" s="478"/>
      <c r="AF5" s="648">
        <v>2.8</v>
      </c>
      <c r="AG5" s="649"/>
      <c r="AH5" s="649"/>
      <c r="AI5" s="649"/>
      <c r="AJ5" s="649"/>
      <c r="AK5" s="649"/>
      <c r="AL5" s="649"/>
      <c r="AM5" s="649"/>
      <c r="AN5" s="649"/>
      <c r="AO5" s="649"/>
      <c r="AP5" s="166"/>
    </row>
    <row r="6" spans="1:56" s="1" customFormat="1" ht="18.75" customHeight="1" thickBot="1">
      <c r="A6" s="523" t="s">
        <v>402</v>
      </c>
      <c r="B6" s="524"/>
      <c r="C6" s="524"/>
      <c r="D6" s="524"/>
      <c r="E6" s="524"/>
      <c r="F6" s="524"/>
      <c r="G6" s="524"/>
      <c r="H6" s="524"/>
      <c r="I6" s="524"/>
      <c r="J6" s="524"/>
      <c r="K6" s="524"/>
      <c r="L6" s="650"/>
      <c r="M6" s="531"/>
      <c r="N6" s="532"/>
      <c r="O6" s="532"/>
      <c r="P6" s="532"/>
      <c r="Q6" s="532"/>
      <c r="R6" s="532"/>
      <c r="S6" s="532"/>
      <c r="T6" s="532"/>
      <c r="U6" s="532"/>
      <c r="V6" s="646"/>
      <c r="W6" s="647" t="s">
        <v>85</v>
      </c>
      <c r="X6" s="477"/>
      <c r="Y6" s="477"/>
      <c r="Z6" s="477"/>
      <c r="AA6" s="477"/>
      <c r="AB6" s="477"/>
      <c r="AC6" s="477"/>
      <c r="AD6" s="477"/>
      <c r="AE6" s="478"/>
      <c r="AF6" s="533" t="s">
        <v>400</v>
      </c>
      <c r="AG6" s="534"/>
      <c r="AH6" s="534"/>
      <c r="AI6" s="534"/>
      <c r="AJ6" s="534"/>
      <c r="AK6" s="534"/>
      <c r="AL6" s="534"/>
      <c r="AM6" s="534"/>
      <c r="AN6" s="534"/>
      <c r="AO6" s="534"/>
      <c r="AP6" s="535"/>
    </row>
    <row r="7" spans="1:56" s="1" customFormat="1" ht="18.75" customHeight="1">
      <c r="A7" s="536" t="s">
        <v>86</v>
      </c>
      <c r="B7" s="539" t="s">
        <v>18</v>
      </c>
      <c r="C7" s="541" t="s">
        <v>17</v>
      </c>
      <c r="D7" s="543" t="s">
        <v>16</v>
      </c>
      <c r="E7" s="539" t="s">
        <v>15</v>
      </c>
      <c r="F7" s="543"/>
      <c r="G7" s="543"/>
      <c r="H7" s="543"/>
      <c r="I7" s="543"/>
      <c r="J7" s="543"/>
      <c r="K7" s="545"/>
      <c r="L7" s="539" t="s">
        <v>14</v>
      </c>
      <c r="M7" s="543"/>
      <c r="N7" s="543"/>
      <c r="O7" s="543"/>
      <c r="P7" s="543"/>
      <c r="Q7" s="543"/>
      <c r="R7" s="545"/>
      <c r="S7" s="539" t="s">
        <v>13</v>
      </c>
      <c r="T7" s="543"/>
      <c r="U7" s="543"/>
      <c r="V7" s="543"/>
      <c r="W7" s="543"/>
      <c r="X7" s="543"/>
      <c r="Y7" s="545"/>
      <c r="Z7" s="546" t="s">
        <v>12</v>
      </c>
      <c r="AA7" s="543"/>
      <c r="AB7" s="543"/>
      <c r="AC7" s="543"/>
      <c r="AD7" s="543"/>
      <c r="AE7" s="543"/>
      <c r="AF7" s="545"/>
      <c r="AG7" s="547" t="s">
        <v>87</v>
      </c>
      <c r="AH7" s="541"/>
      <c r="AI7" s="541"/>
      <c r="AJ7" s="541" t="s">
        <v>11</v>
      </c>
      <c r="AK7" s="541"/>
      <c r="AL7" s="541"/>
      <c r="AM7" s="541" t="s">
        <v>10</v>
      </c>
      <c r="AN7" s="541"/>
      <c r="AO7" s="641"/>
      <c r="AP7" s="545" t="s">
        <v>88</v>
      </c>
      <c r="AQ7" s="555" t="s">
        <v>365</v>
      </c>
    </row>
    <row r="8" spans="1:56" s="1" customFormat="1" ht="18.75" customHeight="1">
      <c r="A8" s="537"/>
      <c r="B8" s="540"/>
      <c r="C8" s="542"/>
      <c r="D8" s="645"/>
      <c r="E8" s="103">
        <v>1</v>
      </c>
      <c r="F8" s="104">
        <v>2</v>
      </c>
      <c r="G8" s="104">
        <v>3</v>
      </c>
      <c r="H8" s="104">
        <v>4</v>
      </c>
      <c r="I8" s="104">
        <v>5</v>
      </c>
      <c r="J8" s="104">
        <v>6</v>
      </c>
      <c r="K8" s="106">
        <v>7</v>
      </c>
      <c r="L8" s="103">
        <v>8</v>
      </c>
      <c r="M8" s="104">
        <v>9</v>
      </c>
      <c r="N8" s="104">
        <v>10</v>
      </c>
      <c r="O8" s="104">
        <v>11</v>
      </c>
      <c r="P8" s="104">
        <v>12</v>
      </c>
      <c r="Q8" s="104">
        <v>13</v>
      </c>
      <c r="R8" s="106">
        <v>14</v>
      </c>
      <c r="S8" s="105">
        <v>15</v>
      </c>
      <c r="T8" s="104">
        <v>16</v>
      </c>
      <c r="U8" s="104">
        <v>17</v>
      </c>
      <c r="V8" s="104">
        <v>18</v>
      </c>
      <c r="W8" s="104">
        <v>19</v>
      </c>
      <c r="X8" s="104">
        <v>20</v>
      </c>
      <c r="Y8" s="106">
        <v>21</v>
      </c>
      <c r="Z8" s="105">
        <v>22</v>
      </c>
      <c r="AA8" s="104">
        <v>23</v>
      </c>
      <c r="AB8" s="104">
        <v>24</v>
      </c>
      <c r="AC8" s="104">
        <v>25</v>
      </c>
      <c r="AD8" s="104">
        <v>26</v>
      </c>
      <c r="AE8" s="104">
        <v>27</v>
      </c>
      <c r="AF8" s="106">
        <v>28</v>
      </c>
      <c r="AG8" s="548"/>
      <c r="AH8" s="542"/>
      <c r="AI8" s="542"/>
      <c r="AJ8" s="542"/>
      <c r="AK8" s="542"/>
      <c r="AL8" s="542"/>
      <c r="AM8" s="542"/>
      <c r="AN8" s="542"/>
      <c r="AO8" s="642"/>
      <c r="AP8" s="640"/>
      <c r="AQ8" s="556"/>
    </row>
    <row r="9" spans="1:56" s="1" customFormat="1" ht="18.75" customHeight="1">
      <c r="A9" s="537"/>
      <c r="B9" s="540"/>
      <c r="C9" s="542"/>
      <c r="D9" s="645"/>
      <c r="E9" s="169" t="s">
        <v>6</v>
      </c>
      <c r="F9" s="170" t="s">
        <v>5</v>
      </c>
      <c r="G9" s="170" t="s">
        <v>4</v>
      </c>
      <c r="H9" s="170" t="s">
        <v>3</v>
      </c>
      <c r="I9" s="170" t="s">
        <v>100</v>
      </c>
      <c r="J9" s="170" t="s">
        <v>101</v>
      </c>
      <c r="K9" s="171" t="s">
        <v>7</v>
      </c>
      <c r="L9" s="172" t="s">
        <v>6</v>
      </c>
      <c r="M9" s="170" t="s">
        <v>5</v>
      </c>
      <c r="N9" s="170" t="s">
        <v>4</v>
      </c>
      <c r="O9" s="170" t="s">
        <v>3</v>
      </c>
      <c r="P9" s="170" t="s">
        <v>100</v>
      </c>
      <c r="Q9" s="170" t="s">
        <v>101</v>
      </c>
      <c r="R9" s="171" t="s">
        <v>7</v>
      </c>
      <c r="S9" s="172" t="s">
        <v>6</v>
      </c>
      <c r="T9" s="170" t="s">
        <v>5</v>
      </c>
      <c r="U9" s="170" t="s">
        <v>4</v>
      </c>
      <c r="V9" s="170" t="s">
        <v>3</v>
      </c>
      <c r="W9" s="170" t="s">
        <v>100</v>
      </c>
      <c r="X9" s="170" t="s">
        <v>101</v>
      </c>
      <c r="Y9" s="171" t="s">
        <v>7</v>
      </c>
      <c r="Z9" s="172" t="s">
        <v>6</v>
      </c>
      <c r="AA9" s="170" t="s">
        <v>5</v>
      </c>
      <c r="AB9" s="170" t="s">
        <v>4</v>
      </c>
      <c r="AC9" s="170" t="s">
        <v>3</v>
      </c>
      <c r="AD9" s="170" t="s">
        <v>100</v>
      </c>
      <c r="AE9" s="170" t="s">
        <v>101</v>
      </c>
      <c r="AF9" s="171" t="s">
        <v>7</v>
      </c>
      <c r="AG9" s="548"/>
      <c r="AH9" s="542"/>
      <c r="AI9" s="542"/>
      <c r="AJ9" s="542"/>
      <c r="AK9" s="542"/>
      <c r="AL9" s="542"/>
      <c r="AM9" s="542"/>
      <c r="AN9" s="542"/>
      <c r="AO9" s="642"/>
      <c r="AP9" s="640"/>
      <c r="AQ9" s="557"/>
    </row>
    <row r="10" spans="1:56" s="1" customFormat="1" ht="17.25" customHeight="1">
      <c r="A10" s="537"/>
      <c r="B10" s="108" t="s">
        <v>22</v>
      </c>
      <c r="C10" s="109" t="s">
        <v>102</v>
      </c>
      <c r="D10" s="111" t="s">
        <v>103</v>
      </c>
      <c r="E10" s="173"/>
      <c r="F10" s="109">
        <v>4</v>
      </c>
      <c r="G10" s="156"/>
      <c r="H10" s="110"/>
      <c r="I10" s="110">
        <v>4</v>
      </c>
      <c r="J10" s="110"/>
      <c r="K10" s="160">
        <v>4</v>
      </c>
      <c r="L10" s="173"/>
      <c r="M10" s="109">
        <v>4</v>
      </c>
      <c r="N10" s="156"/>
      <c r="O10" s="110"/>
      <c r="P10" s="110">
        <v>4</v>
      </c>
      <c r="Q10" s="110"/>
      <c r="R10" s="160">
        <v>4</v>
      </c>
      <c r="S10" s="173"/>
      <c r="T10" s="109">
        <v>4</v>
      </c>
      <c r="U10" s="156"/>
      <c r="V10" s="110"/>
      <c r="W10" s="110">
        <v>4</v>
      </c>
      <c r="X10" s="110"/>
      <c r="Y10" s="160">
        <v>4</v>
      </c>
      <c r="Z10" s="173"/>
      <c r="AA10" s="109">
        <v>4</v>
      </c>
      <c r="AB10" s="156"/>
      <c r="AC10" s="110"/>
      <c r="AD10" s="110">
        <v>4</v>
      </c>
      <c r="AE10" s="110"/>
      <c r="AF10" s="160">
        <v>4</v>
      </c>
      <c r="AG10" s="624">
        <f>SUM(E10:AF10)</f>
        <v>48</v>
      </c>
      <c r="AH10" s="624"/>
      <c r="AI10" s="625"/>
      <c r="AJ10" s="626">
        <f>AG10/4</f>
        <v>12</v>
      </c>
      <c r="AK10" s="627"/>
      <c r="AL10" s="628"/>
      <c r="AM10" s="522">
        <f>IFERROR(IF(AG10/4/$AD$18&gt;1,1,ROUNDDOWN(AG10/4/$AD$18,1)),0)</f>
        <v>0.3</v>
      </c>
      <c r="AN10" s="521"/>
      <c r="AO10" s="487"/>
      <c r="AP10" s="350"/>
      <c r="AQ10" s="355">
        <f>IF((AG10/4/40)&gt;1,1,ROUNDDOWN(AG10/4/40,1))</f>
        <v>0.3</v>
      </c>
    </row>
    <row r="11" spans="1:56" s="1" customFormat="1" ht="17.25" customHeight="1">
      <c r="A11" s="537"/>
      <c r="B11" s="108" t="s">
        <v>22</v>
      </c>
      <c r="C11" s="109" t="s">
        <v>102</v>
      </c>
      <c r="D11" s="111" t="s">
        <v>105</v>
      </c>
      <c r="E11" s="173">
        <v>8</v>
      </c>
      <c r="F11" s="109"/>
      <c r="G11" s="156"/>
      <c r="H11" s="110"/>
      <c r="I11" s="110"/>
      <c r="J11" s="110">
        <v>8</v>
      </c>
      <c r="K11" s="160"/>
      <c r="L11" s="173">
        <v>8</v>
      </c>
      <c r="M11" s="109"/>
      <c r="N11" s="156"/>
      <c r="O11" s="110"/>
      <c r="P11" s="110"/>
      <c r="Q11" s="110">
        <v>8</v>
      </c>
      <c r="R11" s="160"/>
      <c r="S11" s="173">
        <v>8</v>
      </c>
      <c r="T11" s="109"/>
      <c r="U11" s="156"/>
      <c r="V11" s="110"/>
      <c r="W11" s="110"/>
      <c r="X11" s="110">
        <v>8</v>
      </c>
      <c r="Y11" s="160"/>
      <c r="Z11" s="173">
        <v>8</v>
      </c>
      <c r="AA11" s="109"/>
      <c r="AB11" s="156"/>
      <c r="AC11" s="110"/>
      <c r="AD11" s="110"/>
      <c r="AE11" s="110">
        <v>8</v>
      </c>
      <c r="AF11" s="160"/>
      <c r="AG11" s="631">
        <f t="shared" ref="AG11:AG16" si="0">SUM(E11:AF11)</f>
        <v>64</v>
      </c>
      <c r="AH11" s="632"/>
      <c r="AI11" s="625"/>
      <c r="AJ11" s="630">
        <f t="shared" ref="AJ11:AJ16" si="1">AG11/4</f>
        <v>16</v>
      </c>
      <c r="AK11" s="629"/>
      <c r="AL11" s="628"/>
      <c r="AM11" s="630">
        <f t="shared" ref="AM11" si="2">IFERROR(IF(AG11/4/$AD$18&gt;1,1,ROUNDDOWN(AG11/4/$AD$18,1)),0)</f>
        <v>0.4</v>
      </c>
      <c r="AN11" s="629"/>
      <c r="AO11" s="628"/>
      <c r="AP11" s="350" t="s">
        <v>104</v>
      </c>
      <c r="AQ11" s="355">
        <f t="shared" ref="AQ11:AQ16" si="3">IF((AG11/4/40)&gt;1,1,ROUNDDOWN(AG11/4/40,1))</f>
        <v>0.4</v>
      </c>
    </row>
    <row r="12" spans="1:56" s="1" customFormat="1" ht="17.25" customHeight="1">
      <c r="A12" s="537"/>
      <c r="B12" s="108" t="s">
        <v>22</v>
      </c>
      <c r="C12" s="109" t="s">
        <v>106</v>
      </c>
      <c r="D12" s="111" t="s">
        <v>107</v>
      </c>
      <c r="E12" s="173">
        <v>8</v>
      </c>
      <c r="F12" s="109">
        <v>8</v>
      </c>
      <c r="G12" s="156"/>
      <c r="H12" s="110"/>
      <c r="I12" s="110">
        <v>8</v>
      </c>
      <c r="J12" s="110">
        <v>8</v>
      </c>
      <c r="K12" s="160">
        <v>8</v>
      </c>
      <c r="L12" s="173">
        <v>8</v>
      </c>
      <c r="M12" s="109">
        <v>8</v>
      </c>
      <c r="N12" s="156"/>
      <c r="O12" s="110"/>
      <c r="P12" s="110">
        <v>8</v>
      </c>
      <c r="Q12" s="110">
        <v>8</v>
      </c>
      <c r="R12" s="160">
        <v>8</v>
      </c>
      <c r="S12" s="173">
        <v>8</v>
      </c>
      <c r="T12" s="109">
        <v>8</v>
      </c>
      <c r="U12" s="156"/>
      <c r="V12" s="110"/>
      <c r="W12" s="110">
        <v>8</v>
      </c>
      <c r="X12" s="110">
        <v>8</v>
      </c>
      <c r="Y12" s="160">
        <v>8</v>
      </c>
      <c r="Z12" s="173">
        <v>8</v>
      </c>
      <c r="AA12" s="109">
        <v>8</v>
      </c>
      <c r="AB12" s="156"/>
      <c r="AC12" s="110"/>
      <c r="AD12" s="110">
        <v>8</v>
      </c>
      <c r="AE12" s="110">
        <v>8</v>
      </c>
      <c r="AF12" s="160">
        <v>8</v>
      </c>
      <c r="AG12" s="624">
        <f t="shared" si="0"/>
        <v>160</v>
      </c>
      <c r="AH12" s="624"/>
      <c r="AI12" s="625"/>
      <c r="AJ12" s="626">
        <f t="shared" si="1"/>
        <v>40</v>
      </c>
      <c r="AK12" s="627"/>
      <c r="AL12" s="628"/>
      <c r="AM12" s="626">
        <f>IFERROR(IF(AG12/4/$AD$18&gt;1,1,ROUNDDOWN(AG12/4/$AD$18,1)),0)</f>
        <v>1</v>
      </c>
      <c r="AN12" s="627"/>
      <c r="AO12" s="629"/>
      <c r="AP12" s="350" t="s">
        <v>108</v>
      </c>
      <c r="AQ12" s="355">
        <f t="shared" si="3"/>
        <v>1</v>
      </c>
    </row>
    <row r="13" spans="1:56" s="1" customFormat="1" ht="17.25" customHeight="1">
      <c r="A13" s="537"/>
      <c r="B13" s="108" t="s">
        <v>109</v>
      </c>
      <c r="C13" s="109" t="s">
        <v>110</v>
      </c>
      <c r="D13" s="111" t="s">
        <v>111</v>
      </c>
      <c r="E13" s="173">
        <v>8</v>
      </c>
      <c r="F13" s="109">
        <v>8</v>
      </c>
      <c r="G13" s="156"/>
      <c r="H13" s="110"/>
      <c r="I13" s="110">
        <v>8</v>
      </c>
      <c r="J13" s="110">
        <v>8</v>
      </c>
      <c r="K13" s="160">
        <v>8</v>
      </c>
      <c r="L13" s="173">
        <v>8</v>
      </c>
      <c r="M13" s="109">
        <v>8</v>
      </c>
      <c r="N13" s="156"/>
      <c r="O13" s="110"/>
      <c r="P13" s="110">
        <v>8</v>
      </c>
      <c r="Q13" s="110">
        <v>8</v>
      </c>
      <c r="R13" s="160">
        <v>8</v>
      </c>
      <c r="S13" s="173">
        <v>8</v>
      </c>
      <c r="T13" s="109">
        <v>8</v>
      </c>
      <c r="U13" s="156"/>
      <c r="V13" s="110"/>
      <c r="W13" s="110">
        <v>8</v>
      </c>
      <c r="X13" s="110">
        <v>8</v>
      </c>
      <c r="Y13" s="160">
        <v>8</v>
      </c>
      <c r="Z13" s="173">
        <v>8</v>
      </c>
      <c r="AA13" s="109">
        <v>8</v>
      </c>
      <c r="AB13" s="156"/>
      <c r="AC13" s="110"/>
      <c r="AD13" s="110">
        <v>8</v>
      </c>
      <c r="AE13" s="110">
        <v>8</v>
      </c>
      <c r="AF13" s="160">
        <v>8</v>
      </c>
      <c r="AG13" s="624">
        <f t="shared" si="0"/>
        <v>160</v>
      </c>
      <c r="AH13" s="624"/>
      <c r="AI13" s="625"/>
      <c r="AJ13" s="626">
        <f t="shared" si="1"/>
        <v>40</v>
      </c>
      <c r="AK13" s="627"/>
      <c r="AL13" s="628"/>
      <c r="AM13" s="626">
        <f>IFERROR(IF(AG13/4/$AD$18&gt;1,1,ROUNDDOWN(AG13/4/$AD$18,1)),0)</f>
        <v>1</v>
      </c>
      <c r="AN13" s="627"/>
      <c r="AO13" s="629"/>
      <c r="AP13" s="350" t="s">
        <v>112</v>
      </c>
      <c r="AQ13" s="355">
        <f t="shared" si="3"/>
        <v>1</v>
      </c>
    </row>
    <row r="14" spans="1:56" s="1" customFormat="1" ht="17.25" customHeight="1">
      <c r="A14" s="537"/>
      <c r="B14" s="174" t="s">
        <v>109</v>
      </c>
      <c r="C14" s="155" t="s">
        <v>113</v>
      </c>
      <c r="D14" s="111" t="s">
        <v>114</v>
      </c>
      <c r="E14" s="173">
        <v>4.2</v>
      </c>
      <c r="F14" s="109">
        <v>4.2</v>
      </c>
      <c r="G14" s="156"/>
      <c r="H14" s="110"/>
      <c r="I14" s="110">
        <v>4.2</v>
      </c>
      <c r="J14" s="110">
        <v>4.2</v>
      </c>
      <c r="K14" s="160">
        <v>4.2</v>
      </c>
      <c r="L14" s="173">
        <v>4.2</v>
      </c>
      <c r="M14" s="109">
        <v>4.2</v>
      </c>
      <c r="N14" s="156"/>
      <c r="O14" s="110"/>
      <c r="P14" s="110">
        <v>4.2</v>
      </c>
      <c r="Q14" s="110">
        <v>4.2</v>
      </c>
      <c r="R14" s="160">
        <v>4.2</v>
      </c>
      <c r="S14" s="173">
        <v>4.2</v>
      </c>
      <c r="T14" s="109">
        <v>4.2</v>
      </c>
      <c r="U14" s="156"/>
      <c r="V14" s="110"/>
      <c r="W14" s="110">
        <v>4.2</v>
      </c>
      <c r="X14" s="110">
        <v>4.2</v>
      </c>
      <c r="Y14" s="160">
        <v>4.2</v>
      </c>
      <c r="Z14" s="173">
        <v>4.2</v>
      </c>
      <c r="AA14" s="109">
        <v>4.2</v>
      </c>
      <c r="AB14" s="156"/>
      <c r="AC14" s="110"/>
      <c r="AD14" s="110">
        <v>4.2</v>
      </c>
      <c r="AE14" s="110">
        <v>4.2</v>
      </c>
      <c r="AF14" s="160">
        <v>4.2</v>
      </c>
      <c r="AG14" s="624">
        <f t="shared" si="0"/>
        <v>84.000000000000028</v>
      </c>
      <c r="AH14" s="624"/>
      <c r="AI14" s="625"/>
      <c r="AJ14" s="626">
        <f t="shared" si="1"/>
        <v>21.000000000000007</v>
      </c>
      <c r="AK14" s="627"/>
      <c r="AL14" s="628"/>
      <c r="AM14" s="626">
        <f>IFERROR(IF(AG14/4/$AD$18&gt;1,1,ROUNDDOWN(AG14/4/$AD$18,1)),0)</f>
        <v>0.5</v>
      </c>
      <c r="AN14" s="627"/>
      <c r="AO14" s="629"/>
      <c r="AP14" s="350" t="s">
        <v>108</v>
      </c>
      <c r="AQ14" s="355">
        <f t="shared" si="3"/>
        <v>0.5</v>
      </c>
    </row>
    <row r="15" spans="1:56" s="1" customFormat="1" ht="17.25" customHeight="1">
      <c r="A15" s="537"/>
      <c r="B15" s="174" t="s">
        <v>109</v>
      </c>
      <c r="C15" s="155" t="s">
        <v>115</v>
      </c>
      <c r="D15" s="111" t="s">
        <v>116</v>
      </c>
      <c r="E15" s="173">
        <v>6</v>
      </c>
      <c r="F15" s="109" t="s">
        <v>23</v>
      </c>
      <c r="G15" s="156"/>
      <c r="H15" s="110"/>
      <c r="I15" s="110">
        <v>6</v>
      </c>
      <c r="J15" s="110">
        <v>6</v>
      </c>
      <c r="K15" s="160">
        <v>6</v>
      </c>
      <c r="L15" s="173">
        <v>6</v>
      </c>
      <c r="M15" s="109" t="s">
        <v>23</v>
      </c>
      <c r="N15" s="156"/>
      <c r="O15" s="110"/>
      <c r="P15" s="110">
        <v>6</v>
      </c>
      <c r="Q15" s="110">
        <v>6</v>
      </c>
      <c r="R15" s="160">
        <v>6</v>
      </c>
      <c r="S15" s="173">
        <v>6</v>
      </c>
      <c r="T15" s="109" t="s">
        <v>23</v>
      </c>
      <c r="U15" s="156"/>
      <c r="V15" s="110"/>
      <c r="W15" s="110">
        <v>6</v>
      </c>
      <c r="X15" s="110">
        <v>6</v>
      </c>
      <c r="Y15" s="160">
        <v>6</v>
      </c>
      <c r="Z15" s="173">
        <v>6</v>
      </c>
      <c r="AA15" s="109" t="s">
        <v>23</v>
      </c>
      <c r="AB15" s="156"/>
      <c r="AC15" s="110"/>
      <c r="AD15" s="110">
        <v>6</v>
      </c>
      <c r="AE15" s="110">
        <v>6</v>
      </c>
      <c r="AF15" s="160">
        <v>6</v>
      </c>
      <c r="AG15" s="631">
        <f t="shared" si="0"/>
        <v>96</v>
      </c>
      <c r="AH15" s="632"/>
      <c r="AI15" s="625"/>
      <c r="AJ15" s="630">
        <f t="shared" si="1"/>
        <v>24</v>
      </c>
      <c r="AK15" s="629"/>
      <c r="AL15" s="628"/>
      <c r="AM15" s="630">
        <f>IFERROR(IF(AG15/4/$AD$18&gt;1,1,ROUNDDOWN(AG15/4/$AD$18,1)),0)</f>
        <v>0.6</v>
      </c>
      <c r="AN15" s="629"/>
      <c r="AO15" s="628"/>
      <c r="AP15" s="350"/>
      <c r="AQ15" s="355">
        <f t="shared" si="3"/>
        <v>0.6</v>
      </c>
    </row>
    <row r="16" spans="1:56" s="1" customFormat="1" ht="17.25" customHeight="1" thickBot="1">
      <c r="A16" s="537"/>
      <c r="B16" s="108" t="s">
        <v>109</v>
      </c>
      <c r="C16" s="109" t="s">
        <v>115</v>
      </c>
      <c r="D16" s="144" t="s">
        <v>405</v>
      </c>
      <c r="E16" s="173">
        <v>6</v>
      </c>
      <c r="F16" s="109">
        <v>6</v>
      </c>
      <c r="G16" s="156"/>
      <c r="H16" s="110"/>
      <c r="I16" s="110">
        <v>6</v>
      </c>
      <c r="J16" s="110" t="s">
        <v>23</v>
      </c>
      <c r="K16" s="160">
        <v>6</v>
      </c>
      <c r="L16" s="173">
        <v>6</v>
      </c>
      <c r="M16" s="109">
        <v>6</v>
      </c>
      <c r="N16" s="156"/>
      <c r="O16" s="110"/>
      <c r="P16" s="110">
        <v>6</v>
      </c>
      <c r="Q16" s="110" t="s">
        <v>23</v>
      </c>
      <c r="R16" s="160">
        <v>6</v>
      </c>
      <c r="S16" s="173">
        <v>6</v>
      </c>
      <c r="T16" s="109">
        <v>6</v>
      </c>
      <c r="U16" s="156"/>
      <c r="V16" s="110"/>
      <c r="W16" s="110">
        <v>6</v>
      </c>
      <c r="X16" s="110" t="s">
        <v>23</v>
      </c>
      <c r="Y16" s="160">
        <v>6</v>
      </c>
      <c r="Z16" s="173">
        <v>6</v>
      </c>
      <c r="AA16" s="109">
        <v>6</v>
      </c>
      <c r="AB16" s="156"/>
      <c r="AC16" s="110"/>
      <c r="AD16" s="110">
        <v>6</v>
      </c>
      <c r="AE16" s="110" t="s">
        <v>23</v>
      </c>
      <c r="AF16" s="110">
        <v>6</v>
      </c>
      <c r="AG16" s="621">
        <f t="shared" si="0"/>
        <v>96</v>
      </c>
      <c r="AH16" s="622"/>
      <c r="AI16" s="623"/>
      <c r="AJ16" s="637">
        <f t="shared" si="1"/>
        <v>24</v>
      </c>
      <c r="AK16" s="638"/>
      <c r="AL16" s="639"/>
      <c r="AM16" s="637">
        <f>IFERROR(IF(AG16/4/$AD$18&gt;1,1,ROUNDDOWN(AG16/4/$AD$18,1)),0)</f>
        <v>0.6</v>
      </c>
      <c r="AN16" s="638"/>
      <c r="AO16" s="638"/>
      <c r="AP16" s="6"/>
      <c r="AQ16" s="356">
        <f t="shared" si="3"/>
        <v>0.6</v>
      </c>
    </row>
    <row r="17" spans="1:43" s="1" customFormat="1" ht="17.25" customHeight="1" thickBot="1">
      <c r="A17" s="537"/>
      <c r="B17" s="523" t="s">
        <v>0</v>
      </c>
      <c r="C17" s="524"/>
      <c r="D17" s="616"/>
      <c r="E17" s="175">
        <f>SUM(E10:E16)</f>
        <v>40.200000000000003</v>
      </c>
      <c r="F17" s="115">
        <f>SUM(F10:F16)</f>
        <v>30.2</v>
      </c>
      <c r="G17" s="175"/>
      <c r="H17" s="115"/>
      <c r="I17" s="115">
        <f>SUM(I10:I16)</f>
        <v>36.200000000000003</v>
      </c>
      <c r="J17" s="115">
        <f>SUM(J10:J16)</f>
        <v>34.200000000000003</v>
      </c>
      <c r="K17" s="116">
        <f>SUM(K10:K16)</f>
        <v>36.200000000000003</v>
      </c>
      <c r="L17" s="175">
        <f>SUM(L10:L16)</f>
        <v>40.200000000000003</v>
      </c>
      <c r="M17" s="115">
        <f>SUM(M10:M16)</f>
        <v>30.2</v>
      </c>
      <c r="N17" s="175"/>
      <c r="O17" s="115"/>
      <c r="P17" s="115">
        <f>SUM(P10:P16)</f>
        <v>36.200000000000003</v>
      </c>
      <c r="Q17" s="115">
        <f>SUM(Q10:Q16)</f>
        <v>34.200000000000003</v>
      </c>
      <c r="R17" s="116">
        <f>SUM(R10:R16)</f>
        <v>36.200000000000003</v>
      </c>
      <c r="S17" s="175">
        <f>SUM(S10:S16)</f>
        <v>40.200000000000003</v>
      </c>
      <c r="T17" s="115">
        <f>SUM(T10:T16)</f>
        <v>30.2</v>
      </c>
      <c r="U17" s="175"/>
      <c r="V17" s="115"/>
      <c r="W17" s="115">
        <f>SUM(W10:W16)</f>
        <v>36.200000000000003</v>
      </c>
      <c r="X17" s="115">
        <f>SUM(X10:X16)</f>
        <v>34.200000000000003</v>
      </c>
      <c r="Y17" s="116">
        <f>SUM(Y10:Y16)</f>
        <v>36.200000000000003</v>
      </c>
      <c r="Z17" s="175">
        <f>SUM(Z10:Z16)</f>
        <v>40.200000000000003</v>
      </c>
      <c r="AA17" s="115">
        <f>SUM(AA10:AA16)</f>
        <v>30.2</v>
      </c>
      <c r="AB17" s="175"/>
      <c r="AC17" s="115"/>
      <c r="AD17" s="115">
        <f>SUM(AD10:AD16)</f>
        <v>36.200000000000003</v>
      </c>
      <c r="AE17" s="115">
        <f>SUM(AE10:AE16)</f>
        <v>34.200000000000003</v>
      </c>
      <c r="AF17" s="116">
        <f>SUM(AF10:AF16)</f>
        <v>36.200000000000003</v>
      </c>
      <c r="AG17" s="617">
        <f>SUM(AG10:AI16)</f>
        <v>708</v>
      </c>
      <c r="AH17" s="618"/>
      <c r="AI17" s="619"/>
      <c r="AJ17" s="620">
        <f>SUM(AJ10:AL16)</f>
        <v>177</v>
      </c>
      <c r="AK17" s="618"/>
      <c r="AL17" s="619"/>
      <c r="AM17" s="620">
        <f>SUM(AM10:AO16)</f>
        <v>4.4000000000000004</v>
      </c>
      <c r="AN17" s="618"/>
      <c r="AO17" s="618"/>
      <c r="AP17" s="178"/>
      <c r="AQ17" s="345">
        <f>SUM(AQ10:AQ16)</f>
        <v>4.4000000000000004</v>
      </c>
    </row>
    <row r="18" spans="1:43" s="1" customFormat="1" ht="17.25" customHeight="1" thickTop="1" thickBot="1">
      <c r="A18" s="537"/>
      <c r="B18" s="523" t="s">
        <v>89</v>
      </c>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644"/>
      <c r="AD18" s="509">
        <v>40</v>
      </c>
      <c r="AE18" s="510"/>
      <c r="AF18" s="511"/>
      <c r="AG18" s="571" t="s">
        <v>90</v>
      </c>
      <c r="AH18" s="572"/>
      <c r="AI18" s="572"/>
      <c r="AJ18" s="572"/>
      <c r="AK18" s="572"/>
      <c r="AL18" s="572"/>
      <c r="AM18" s="572"/>
      <c r="AN18" s="572"/>
      <c r="AO18" s="572"/>
      <c r="AP18" s="351"/>
      <c r="AQ18" s="343"/>
    </row>
    <row r="19" spans="1:43" s="1" customFormat="1" ht="17.25" customHeight="1" thickBot="1">
      <c r="A19" s="538"/>
      <c r="B19" s="515" t="s">
        <v>91</v>
      </c>
      <c r="C19" s="516"/>
      <c r="D19" s="643"/>
      <c r="E19" s="176">
        <v>8</v>
      </c>
      <c r="F19" s="122">
        <v>8</v>
      </c>
      <c r="G19" s="122" t="s">
        <v>23</v>
      </c>
      <c r="H19" s="122" t="s">
        <v>23</v>
      </c>
      <c r="I19" s="122">
        <v>8</v>
      </c>
      <c r="J19" s="122">
        <v>8</v>
      </c>
      <c r="K19" s="177">
        <v>8</v>
      </c>
      <c r="L19" s="176">
        <v>8</v>
      </c>
      <c r="M19" s="122">
        <v>8</v>
      </c>
      <c r="N19" s="122" t="s">
        <v>23</v>
      </c>
      <c r="O19" s="122" t="s">
        <v>23</v>
      </c>
      <c r="P19" s="122">
        <v>8</v>
      </c>
      <c r="Q19" s="122">
        <v>8</v>
      </c>
      <c r="R19" s="177">
        <v>8</v>
      </c>
      <c r="S19" s="176">
        <v>8</v>
      </c>
      <c r="T19" s="122">
        <v>8</v>
      </c>
      <c r="U19" s="122" t="s">
        <v>23</v>
      </c>
      <c r="V19" s="122" t="s">
        <v>23</v>
      </c>
      <c r="W19" s="122">
        <v>8</v>
      </c>
      <c r="X19" s="122">
        <v>8</v>
      </c>
      <c r="Y19" s="177">
        <v>8</v>
      </c>
      <c r="Z19" s="176">
        <v>8</v>
      </c>
      <c r="AA19" s="122">
        <v>8</v>
      </c>
      <c r="AB19" s="122" t="s">
        <v>23</v>
      </c>
      <c r="AC19" s="122" t="s">
        <v>23</v>
      </c>
      <c r="AD19" s="122">
        <v>8</v>
      </c>
      <c r="AE19" s="122">
        <v>8</v>
      </c>
      <c r="AF19" s="123">
        <v>8</v>
      </c>
      <c r="AG19" s="574"/>
      <c r="AH19" s="575"/>
      <c r="AI19" s="576"/>
      <c r="AJ19" s="577"/>
      <c r="AK19" s="575"/>
      <c r="AL19" s="576"/>
      <c r="AM19" s="577"/>
      <c r="AN19" s="575"/>
      <c r="AO19" s="575"/>
      <c r="AP19" s="178"/>
      <c r="AQ19" s="344"/>
    </row>
    <row r="20" spans="1:43" s="1" customFormat="1" ht="17.25" customHeight="1" thickBot="1">
      <c r="B20" s="124"/>
      <c r="C20" s="124"/>
      <c r="D20" s="124"/>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9"/>
      <c r="AH20" s="127"/>
      <c r="AI20" s="127"/>
      <c r="AJ20" s="127"/>
      <c r="AK20" s="127"/>
      <c r="AL20" s="127"/>
      <c r="AM20" s="159"/>
      <c r="AN20" s="159"/>
      <c r="AO20" s="159"/>
      <c r="AQ20" s="346"/>
    </row>
    <row r="21" spans="1:43" s="1" customFormat="1" ht="17.25" customHeight="1">
      <c r="A21" s="495" t="s">
        <v>92</v>
      </c>
      <c r="B21" s="128" t="s">
        <v>2</v>
      </c>
      <c r="C21" s="129" t="s">
        <v>110</v>
      </c>
      <c r="D21" s="179" t="s">
        <v>117</v>
      </c>
      <c r="E21" s="156">
        <v>8</v>
      </c>
      <c r="F21" s="110">
        <v>8</v>
      </c>
      <c r="G21" s="110"/>
      <c r="H21" s="110"/>
      <c r="I21" s="110">
        <v>8</v>
      </c>
      <c r="J21" s="110">
        <v>8</v>
      </c>
      <c r="K21" s="160">
        <v>8</v>
      </c>
      <c r="L21" s="156">
        <v>8</v>
      </c>
      <c r="M21" s="110">
        <v>8</v>
      </c>
      <c r="N21" s="110"/>
      <c r="O21" s="110"/>
      <c r="P21" s="110">
        <v>8</v>
      </c>
      <c r="Q21" s="110">
        <v>8</v>
      </c>
      <c r="R21" s="160">
        <v>8</v>
      </c>
      <c r="S21" s="156">
        <v>8</v>
      </c>
      <c r="T21" s="110">
        <v>8</v>
      </c>
      <c r="U21" s="110"/>
      <c r="V21" s="110"/>
      <c r="W21" s="110">
        <v>8</v>
      </c>
      <c r="X21" s="110">
        <v>8</v>
      </c>
      <c r="Y21" s="160">
        <v>8</v>
      </c>
      <c r="Z21" s="156">
        <v>8</v>
      </c>
      <c r="AA21" s="110">
        <v>8</v>
      </c>
      <c r="AB21" s="110"/>
      <c r="AC21" s="110"/>
      <c r="AD21" s="110">
        <v>8</v>
      </c>
      <c r="AE21" s="110">
        <v>8</v>
      </c>
      <c r="AF21" s="160">
        <v>8</v>
      </c>
      <c r="AG21" s="595">
        <f t="shared" ref="AG21:AG26" si="4">SUM(E21:AF21)</f>
        <v>160</v>
      </c>
      <c r="AH21" s="596"/>
      <c r="AI21" s="597"/>
      <c r="AJ21" s="598">
        <f t="shared" ref="AJ21:AJ26" si="5">AG21/4</f>
        <v>40</v>
      </c>
      <c r="AK21" s="599"/>
      <c r="AL21" s="600"/>
      <c r="AM21" s="601">
        <f t="shared" ref="AM21:AM26" si="6">AJ21/40</f>
        <v>1</v>
      </c>
      <c r="AN21" s="602"/>
      <c r="AO21" s="603"/>
      <c r="AP21" s="135"/>
      <c r="AQ21" s="352"/>
    </row>
    <row r="22" spans="1:43" s="1" customFormat="1" ht="17.25" customHeight="1">
      <c r="A22" s="496"/>
      <c r="B22" s="108" t="s">
        <v>1</v>
      </c>
      <c r="C22" s="109" t="s">
        <v>110</v>
      </c>
      <c r="D22" s="139" t="s">
        <v>118</v>
      </c>
      <c r="E22" s="180">
        <v>8</v>
      </c>
      <c r="F22" s="138">
        <v>8</v>
      </c>
      <c r="G22" s="138"/>
      <c r="H22" s="138"/>
      <c r="I22" s="138">
        <v>8</v>
      </c>
      <c r="J22" s="136">
        <v>8</v>
      </c>
      <c r="K22" s="139">
        <v>8</v>
      </c>
      <c r="L22" s="180">
        <v>8</v>
      </c>
      <c r="M22" s="138">
        <v>8</v>
      </c>
      <c r="N22" s="138"/>
      <c r="O22" s="138"/>
      <c r="P22" s="138">
        <v>8</v>
      </c>
      <c r="Q22" s="136">
        <v>8</v>
      </c>
      <c r="R22" s="139">
        <v>8</v>
      </c>
      <c r="S22" s="180">
        <v>8</v>
      </c>
      <c r="T22" s="138">
        <v>8</v>
      </c>
      <c r="U22" s="138"/>
      <c r="V22" s="138"/>
      <c r="W22" s="138">
        <v>8</v>
      </c>
      <c r="X22" s="136">
        <v>8</v>
      </c>
      <c r="Y22" s="139">
        <v>8</v>
      </c>
      <c r="Z22" s="180">
        <v>8</v>
      </c>
      <c r="AA22" s="138">
        <v>8</v>
      </c>
      <c r="AB22" s="138"/>
      <c r="AC22" s="138"/>
      <c r="AD22" s="138">
        <v>8</v>
      </c>
      <c r="AE22" s="136">
        <v>8</v>
      </c>
      <c r="AF22" s="139">
        <v>8</v>
      </c>
      <c r="AG22" s="604">
        <f t="shared" si="4"/>
        <v>160</v>
      </c>
      <c r="AH22" s="605"/>
      <c r="AI22" s="606"/>
      <c r="AJ22" s="607">
        <f t="shared" si="5"/>
        <v>40</v>
      </c>
      <c r="AK22" s="608"/>
      <c r="AL22" s="609"/>
      <c r="AM22" s="607">
        <f t="shared" si="6"/>
        <v>1</v>
      </c>
      <c r="AN22" s="608"/>
      <c r="AO22" s="610"/>
      <c r="AP22" s="112"/>
      <c r="AQ22" s="340"/>
    </row>
    <row r="23" spans="1:43" s="1" customFormat="1" ht="17.25" customHeight="1">
      <c r="A23" s="496"/>
      <c r="B23" s="108" t="s">
        <v>362</v>
      </c>
      <c r="C23" s="109" t="s">
        <v>119</v>
      </c>
      <c r="D23" s="139" t="s">
        <v>120</v>
      </c>
      <c r="E23" s="180"/>
      <c r="F23" s="138"/>
      <c r="G23" s="138"/>
      <c r="H23" s="138"/>
      <c r="I23" s="138">
        <v>2</v>
      </c>
      <c r="J23" s="136"/>
      <c r="K23" s="139"/>
      <c r="L23" s="180"/>
      <c r="M23" s="138"/>
      <c r="N23" s="138"/>
      <c r="O23" s="138"/>
      <c r="P23" s="138">
        <v>2</v>
      </c>
      <c r="Q23" s="136"/>
      <c r="R23" s="139"/>
      <c r="S23" s="180"/>
      <c r="T23" s="138"/>
      <c r="U23" s="138"/>
      <c r="V23" s="138"/>
      <c r="W23" s="138">
        <v>2</v>
      </c>
      <c r="X23" s="136"/>
      <c r="Y23" s="139"/>
      <c r="Z23" s="180"/>
      <c r="AA23" s="138"/>
      <c r="AB23" s="138"/>
      <c r="AC23" s="138"/>
      <c r="AD23" s="138">
        <v>2</v>
      </c>
      <c r="AE23" s="136"/>
      <c r="AF23" s="139"/>
      <c r="AG23" s="604">
        <f t="shared" si="4"/>
        <v>8</v>
      </c>
      <c r="AH23" s="605"/>
      <c r="AI23" s="606"/>
      <c r="AJ23" s="607">
        <f t="shared" si="5"/>
        <v>2</v>
      </c>
      <c r="AK23" s="608"/>
      <c r="AL23" s="609"/>
      <c r="AM23" s="607">
        <f t="shared" si="6"/>
        <v>0.05</v>
      </c>
      <c r="AN23" s="608"/>
      <c r="AO23" s="610"/>
      <c r="AP23" s="112"/>
      <c r="AQ23" s="340"/>
    </row>
    <row r="24" spans="1:43" s="1" customFormat="1" ht="17.25" customHeight="1">
      <c r="A24" s="496"/>
      <c r="B24" s="108" t="s">
        <v>362</v>
      </c>
      <c r="C24" s="109" t="s">
        <v>110</v>
      </c>
      <c r="D24" s="139" t="s">
        <v>121</v>
      </c>
      <c r="E24" s="180">
        <v>8</v>
      </c>
      <c r="F24" s="138">
        <v>8</v>
      </c>
      <c r="G24" s="138"/>
      <c r="H24" s="138"/>
      <c r="I24" s="138">
        <v>8</v>
      </c>
      <c r="J24" s="136">
        <v>8</v>
      </c>
      <c r="K24" s="139">
        <v>8</v>
      </c>
      <c r="L24" s="180">
        <v>8</v>
      </c>
      <c r="M24" s="138">
        <v>8</v>
      </c>
      <c r="N24" s="138"/>
      <c r="O24" s="138"/>
      <c r="P24" s="138">
        <v>8</v>
      </c>
      <c r="Q24" s="136">
        <v>8</v>
      </c>
      <c r="R24" s="139">
        <v>8</v>
      </c>
      <c r="S24" s="180">
        <v>8</v>
      </c>
      <c r="T24" s="138">
        <v>8</v>
      </c>
      <c r="U24" s="138"/>
      <c r="V24" s="138"/>
      <c r="W24" s="138">
        <v>8</v>
      </c>
      <c r="X24" s="136">
        <v>8</v>
      </c>
      <c r="Y24" s="139">
        <v>8</v>
      </c>
      <c r="Z24" s="180">
        <v>8</v>
      </c>
      <c r="AA24" s="138">
        <v>8</v>
      </c>
      <c r="AB24" s="138"/>
      <c r="AC24" s="138"/>
      <c r="AD24" s="138">
        <v>8</v>
      </c>
      <c r="AE24" s="136">
        <v>8</v>
      </c>
      <c r="AF24" s="139">
        <v>8</v>
      </c>
      <c r="AG24" s="605">
        <f t="shared" si="4"/>
        <v>160</v>
      </c>
      <c r="AH24" s="605"/>
      <c r="AI24" s="606"/>
      <c r="AJ24" s="607">
        <f t="shared" si="5"/>
        <v>40</v>
      </c>
      <c r="AK24" s="608"/>
      <c r="AL24" s="609"/>
      <c r="AM24" s="607">
        <f t="shared" si="6"/>
        <v>1</v>
      </c>
      <c r="AN24" s="608"/>
      <c r="AO24" s="610"/>
      <c r="AP24" s="112"/>
      <c r="AQ24" s="340"/>
    </row>
    <row r="25" spans="1:43" s="1" customFormat="1" ht="17.25" customHeight="1">
      <c r="A25" s="496"/>
      <c r="B25" s="108" t="s">
        <v>362</v>
      </c>
      <c r="C25" s="109" t="s">
        <v>115</v>
      </c>
      <c r="D25" s="139" t="s">
        <v>122</v>
      </c>
      <c r="E25" s="181">
        <v>6</v>
      </c>
      <c r="F25" s="136">
        <v>6</v>
      </c>
      <c r="G25" s="136"/>
      <c r="H25" s="136"/>
      <c r="I25" s="136">
        <v>6</v>
      </c>
      <c r="J25" s="136">
        <v>6</v>
      </c>
      <c r="K25" s="139" t="s">
        <v>403</v>
      </c>
      <c r="L25" s="181">
        <v>6</v>
      </c>
      <c r="M25" s="136">
        <v>6</v>
      </c>
      <c r="N25" s="136"/>
      <c r="O25" s="136"/>
      <c r="P25" s="136">
        <v>6</v>
      </c>
      <c r="Q25" s="136">
        <v>6</v>
      </c>
      <c r="R25" s="139" t="s">
        <v>403</v>
      </c>
      <c r="S25" s="181">
        <v>6</v>
      </c>
      <c r="T25" s="136">
        <v>6</v>
      </c>
      <c r="U25" s="136"/>
      <c r="V25" s="136"/>
      <c r="W25" s="136">
        <v>6</v>
      </c>
      <c r="X25" s="136">
        <v>6</v>
      </c>
      <c r="Y25" s="139" t="s">
        <v>403</v>
      </c>
      <c r="Z25" s="181">
        <v>6</v>
      </c>
      <c r="AA25" s="136">
        <v>6</v>
      </c>
      <c r="AB25" s="136"/>
      <c r="AC25" s="136"/>
      <c r="AD25" s="136">
        <v>6</v>
      </c>
      <c r="AE25" s="136">
        <v>6</v>
      </c>
      <c r="AF25" s="139" t="s">
        <v>403</v>
      </c>
      <c r="AG25" s="605">
        <f t="shared" si="4"/>
        <v>96</v>
      </c>
      <c r="AH25" s="605"/>
      <c r="AI25" s="606"/>
      <c r="AJ25" s="607">
        <f t="shared" si="5"/>
        <v>24</v>
      </c>
      <c r="AK25" s="608"/>
      <c r="AL25" s="609"/>
      <c r="AM25" s="607">
        <f t="shared" si="6"/>
        <v>0.6</v>
      </c>
      <c r="AN25" s="608"/>
      <c r="AO25" s="610"/>
      <c r="AP25" s="112"/>
      <c r="AQ25" s="340"/>
    </row>
    <row r="26" spans="1:43" s="1" customFormat="1" ht="17.25" customHeight="1" thickBot="1">
      <c r="A26" s="497"/>
      <c r="B26" s="140" t="s">
        <v>404</v>
      </c>
      <c r="C26" s="182" t="s">
        <v>115</v>
      </c>
      <c r="D26" s="183" t="s">
        <v>123</v>
      </c>
      <c r="E26" s="184">
        <v>8</v>
      </c>
      <c r="F26" s="141">
        <v>8</v>
      </c>
      <c r="G26" s="141"/>
      <c r="H26" s="141"/>
      <c r="I26" s="141">
        <v>8</v>
      </c>
      <c r="J26" s="141">
        <v>8</v>
      </c>
      <c r="K26" s="144">
        <v>8</v>
      </c>
      <c r="L26" s="184">
        <v>8</v>
      </c>
      <c r="M26" s="141">
        <v>8</v>
      </c>
      <c r="N26" s="141"/>
      <c r="O26" s="141"/>
      <c r="P26" s="141">
        <v>8</v>
      </c>
      <c r="Q26" s="141">
        <v>8</v>
      </c>
      <c r="R26" s="144">
        <v>8</v>
      </c>
      <c r="S26" s="184">
        <v>8</v>
      </c>
      <c r="T26" s="141">
        <v>8</v>
      </c>
      <c r="U26" s="141"/>
      <c r="V26" s="141"/>
      <c r="W26" s="141">
        <v>8</v>
      </c>
      <c r="X26" s="141">
        <v>8</v>
      </c>
      <c r="Y26" s="144">
        <v>8</v>
      </c>
      <c r="Z26" s="184">
        <v>8</v>
      </c>
      <c r="AA26" s="141">
        <v>8</v>
      </c>
      <c r="AB26" s="141"/>
      <c r="AC26" s="141"/>
      <c r="AD26" s="141">
        <v>8</v>
      </c>
      <c r="AE26" s="141">
        <v>8</v>
      </c>
      <c r="AF26" s="144">
        <v>8</v>
      </c>
      <c r="AG26" s="633">
        <f t="shared" si="4"/>
        <v>160</v>
      </c>
      <c r="AH26" s="634"/>
      <c r="AI26" s="635"/>
      <c r="AJ26" s="611">
        <f t="shared" si="5"/>
        <v>40</v>
      </c>
      <c r="AK26" s="612"/>
      <c r="AL26" s="636"/>
      <c r="AM26" s="611">
        <f t="shared" si="6"/>
        <v>1</v>
      </c>
      <c r="AN26" s="612"/>
      <c r="AO26" s="613"/>
      <c r="AP26" s="113"/>
      <c r="AQ26" s="353"/>
    </row>
    <row r="27" spans="1:43" s="1" customFormat="1" ht="17.25" customHeight="1">
      <c r="B27" s="124"/>
      <c r="C27" s="185"/>
      <c r="D27" s="124"/>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7" t="s">
        <v>23</v>
      </c>
      <c r="AH27" s="127"/>
      <c r="AI27" s="127"/>
      <c r="AJ27" s="127"/>
      <c r="AK27" s="127"/>
      <c r="AL27" s="127"/>
      <c r="AM27" s="127"/>
      <c r="AN27" s="127"/>
      <c r="AO27" s="127"/>
    </row>
    <row r="28" spans="1:43" s="1" customFormat="1" ht="30" customHeight="1">
      <c r="A28" s="479"/>
      <c r="B28" s="47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79"/>
      <c r="AP28" s="186"/>
    </row>
    <row r="29" spans="1:43" s="1" customFormat="1" ht="30" customHeight="1">
      <c r="A29" s="479"/>
      <c r="B29" s="479"/>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186"/>
    </row>
    <row r="30" spans="1:43" s="1" customFormat="1" ht="30" customHeight="1">
      <c r="A30" s="482" t="s">
        <v>23</v>
      </c>
      <c r="B30" s="482"/>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148"/>
    </row>
    <row r="31" spans="1:43" s="1" customFormat="1" ht="30" customHeight="1">
      <c r="A31" s="479"/>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
    </row>
    <row r="32" spans="1:43" s="1" customFormat="1" ht="60" customHeight="1">
      <c r="A32" s="479"/>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
    </row>
    <row r="33" spans="1:43" s="1" customFormat="1" ht="30" customHeight="1">
      <c r="A33" s="479"/>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
    </row>
    <row r="34" spans="1:43" s="1" customFormat="1" ht="30" customHeight="1">
      <c r="A34" s="479"/>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186"/>
      <c r="AQ34" s="149"/>
    </row>
    <row r="35" spans="1:43" ht="14">
      <c r="A35" s="615" t="s">
        <v>23</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row>
    <row r="36" spans="1:43" ht="13.5" customHeight="1">
      <c r="A36" s="614"/>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row>
    <row r="37" spans="1:43" ht="21" customHeight="1">
      <c r="AQ37" s="187"/>
    </row>
    <row r="38" spans="1:43" s="187" customFormat="1" ht="21" customHeight="1">
      <c r="B38" s="150"/>
      <c r="AQ38" s="149"/>
    </row>
  </sheetData>
  <sheetProtection password="CC09" sheet="1" objects="1" scenarios="1"/>
  <mergeCells count="93">
    <mergeCell ref="A1:AW1"/>
    <mergeCell ref="A4:D4"/>
    <mergeCell ref="A3:B3"/>
    <mergeCell ref="C3:D3"/>
    <mergeCell ref="E3:K3"/>
    <mergeCell ref="L3:U3"/>
    <mergeCell ref="V3:AC3"/>
    <mergeCell ref="AD3:AP3"/>
    <mergeCell ref="E4:K4"/>
    <mergeCell ref="AB4:AP4"/>
    <mergeCell ref="L4:U4"/>
    <mergeCell ref="E5:L5"/>
    <mergeCell ref="M5:V5"/>
    <mergeCell ref="W5:AE5"/>
    <mergeCell ref="AF5:AO5"/>
    <mergeCell ref="A6:L6"/>
    <mergeCell ref="M6:V6"/>
    <mergeCell ref="W6:AE6"/>
    <mergeCell ref="AF6:AP6"/>
    <mergeCell ref="A5:C5"/>
    <mergeCell ref="A7:A19"/>
    <mergeCell ref="B7:B9"/>
    <mergeCell ref="C7:C9"/>
    <mergeCell ref="D7:D9"/>
    <mergeCell ref="E7:K7"/>
    <mergeCell ref="L7:R7"/>
    <mergeCell ref="S7:Y7"/>
    <mergeCell ref="Z7:AF7"/>
    <mergeCell ref="B19:D19"/>
    <mergeCell ref="B18:AC18"/>
    <mergeCell ref="AD18:AF18"/>
    <mergeCell ref="AP7:AP9"/>
    <mergeCell ref="AG7:AI9"/>
    <mergeCell ref="AJ7:AL9"/>
    <mergeCell ref="AM7:AO9"/>
    <mergeCell ref="AM25:AO25"/>
    <mergeCell ref="AJ15:AL15"/>
    <mergeCell ref="AG15:AI15"/>
    <mergeCell ref="AG13:AI13"/>
    <mergeCell ref="AJ13:AL13"/>
    <mergeCell ref="AM13:AO13"/>
    <mergeCell ref="AG14:AI14"/>
    <mergeCell ref="AJ14:AL14"/>
    <mergeCell ref="AM14:AO14"/>
    <mergeCell ref="AG26:AI26"/>
    <mergeCell ref="AJ26:AL26"/>
    <mergeCell ref="AJ16:AL16"/>
    <mergeCell ref="AM16:AO16"/>
    <mergeCell ref="AG19:AI19"/>
    <mergeCell ref="AJ19:AL19"/>
    <mergeCell ref="AM19:AO19"/>
    <mergeCell ref="AG18:AO18"/>
    <mergeCell ref="AQ7:AQ9"/>
    <mergeCell ref="B17:D17"/>
    <mergeCell ref="AG17:AI17"/>
    <mergeCell ref="AJ17:AL17"/>
    <mergeCell ref="AM17:AO17"/>
    <mergeCell ref="AG16:AI16"/>
    <mergeCell ref="AG10:AI10"/>
    <mergeCell ref="AJ10:AL10"/>
    <mergeCell ref="AM10:AO10"/>
    <mergeCell ref="AG12:AI12"/>
    <mergeCell ref="AJ12:AL12"/>
    <mergeCell ref="AM12:AO12"/>
    <mergeCell ref="AM11:AO11"/>
    <mergeCell ref="AJ11:AL11"/>
    <mergeCell ref="AG11:AI11"/>
    <mergeCell ref="AM15:AO15"/>
    <mergeCell ref="A36:AP36"/>
    <mergeCell ref="A28:AO28"/>
    <mergeCell ref="A29:AO29"/>
    <mergeCell ref="A30:AO30"/>
    <mergeCell ref="A31:AO31"/>
    <mergeCell ref="A32:AO32"/>
    <mergeCell ref="A33:AO33"/>
    <mergeCell ref="A34:AO34"/>
    <mergeCell ref="A35:AP35"/>
    <mergeCell ref="A21:A26"/>
    <mergeCell ref="AG21:AI21"/>
    <mergeCell ref="AJ21:AL21"/>
    <mergeCell ref="AM21:AO21"/>
    <mergeCell ref="AG22:AI22"/>
    <mergeCell ref="AJ22:AL22"/>
    <mergeCell ref="AM22:AO22"/>
    <mergeCell ref="AG23:AI23"/>
    <mergeCell ref="AJ23:AL23"/>
    <mergeCell ref="AM23:AO23"/>
    <mergeCell ref="AG24:AI24"/>
    <mergeCell ref="AJ24:AL24"/>
    <mergeCell ref="AM26:AO26"/>
    <mergeCell ref="AM24:AO24"/>
    <mergeCell ref="AG25:AI25"/>
    <mergeCell ref="AJ25:AL25"/>
  </mergeCells>
  <phoneticPr fontId="5"/>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調書３!$C$4:$C$6</xm:f>
          </x14:formula1>
          <xm:sqref>L3:U3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11.453125" style="200"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739" t="s">
        <v>124</v>
      </c>
      <c r="B1" s="739"/>
    </row>
    <row r="2" spans="1:46" s="188" customFormat="1" ht="9.75" customHeight="1">
      <c r="A2" s="189"/>
    </row>
    <row r="3" spans="1:46" s="188" customFormat="1" ht="15" customHeight="1">
      <c r="A3" s="254" t="s">
        <v>125</v>
      </c>
      <c r="B3" s="189"/>
      <c r="C3" s="189"/>
      <c r="H3" s="254"/>
      <c r="I3" s="254"/>
      <c r="J3" s="254"/>
      <c r="K3" s="740" t="str">
        <f>IF('調書1-1'!E2="","",'調書1-1'!E2)</f>
        <v/>
      </c>
      <c r="L3" s="740"/>
      <c r="M3" s="740"/>
      <c r="N3" s="740"/>
      <c r="O3" s="740"/>
      <c r="P3" s="740"/>
      <c r="Q3" s="740"/>
      <c r="R3" s="293" t="str">
        <f>IF(K3="","&lt;&lt;&lt;&lt;エラー！調書1-1のセル「D1」に運営指導日を入力！","")</f>
        <v>&lt;&lt;&lt;&lt;エラー！調書1-1のセル「D1」に運営指導日を入力！</v>
      </c>
      <c r="S3" s="254"/>
      <c r="T3" s="254"/>
      <c r="U3" s="254"/>
      <c r="V3" s="254"/>
      <c r="W3" s="190"/>
      <c r="Y3" s="191"/>
    </row>
    <row r="4" spans="1:46" s="188" customFormat="1" ht="9.75" customHeight="1">
      <c r="A4" s="192"/>
      <c r="B4" s="192"/>
      <c r="C4" s="192"/>
      <c r="D4" s="192"/>
      <c r="E4" s="192"/>
      <c r="F4" s="192"/>
      <c r="G4" s="192"/>
      <c r="H4" s="192"/>
      <c r="I4" s="192"/>
      <c r="J4" s="192"/>
      <c r="K4" s="192"/>
      <c r="L4" s="192"/>
    </row>
    <row r="5" spans="1:46" s="1" customFormat="1" ht="17.25" customHeight="1">
      <c r="A5" s="724" t="s">
        <v>79</v>
      </c>
      <c r="B5" s="724"/>
      <c r="C5" s="724"/>
      <c r="D5" s="732" t="str">
        <f>'調書1-1'!C3</f>
        <v>共同生活援助</v>
      </c>
      <c r="E5" s="732"/>
      <c r="F5" s="732"/>
      <c r="G5" s="732"/>
      <c r="H5" s="732"/>
      <c r="I5" s="732"/>
      <c r="J5" s="732"/>
      <c r="K5" s="732"/>
      <c r="L5" s="732"/>
      <c r="M5" s="724" t="s">
        <v>126</v>
      </c>
      <c r="N5" s="724"/>
      <c r="O5" s="724"/>
      <c r="P5" s="724"/>
      <c r="Q5" s="724"/>
      <c r="R5" s="724"/>
      <c r="S5" s="725" t="str">
        <f>IF('調書1-1'!AD3="","",'調書1-1'!AD3)</f>
        <v/>
      </c>
      <c r="T5" s="725"/>
      <c r="U5" s="725"/>
      <c r="V5" s="725"/>
      <c r="W5" s="725"/>
      <c r="X5" s="725"/>
      <c r="Y5" s="725"/>
      <c r="Z5" s="725"/>
      <c r="AA5" s="725"/>
      <c r="AB5" s="725"/>
      <c r="AC5" s="725"/>
      <c r="AD5" s="725"/>
      <c r="AE5" s="725"/>
      <c r="AF5" s="725"/>
      <c r="AG5" s="725"/>
      <c r="AH5" s="725"/>
      <c r="AI5" s="725"/>
      <c r="AJ5" s="725"/>
      <c r="AK5" s="725"/>
      <c r="AL5" s="725"/>
      <c r="AM5" s="193"/>
      <c r="AN5" s="194"/>
      <c r="AO5" s="194"/>
      <c r="AP5" s="194"/>
    </row>
    <row r="6" spans="1:46" s="1" customFormat="1" ht="17.25" customHeight="1">
      <c r="A6" s="724" t="s">
        <v>82</v>
      </c>
      <c r="B6" s="724"/>
      <c r="C6" s="724"/>
      <c r="D6" s="725" t="str">
        <f>'調書1-1'!D5</f>
        <v>　</v>
      </c>
      <c r="E6" s="725"/>
      <c r="F6" s="725"/>
      <c r="G6" s="725"/>
      <c r="H6" s="725"/>
      <c r="I6" s="725"/>
      <c r="J6" s="725"/>
      <c r="K6" s="725"/>
      <c r="L6" s="725"/>
      <c r="M6" s="726" t="s">
        <v>127</v>
      </c>
      <c r="N6" s="727"/>
      <c r="O6" s="727"/>
      <c r="P6" s="727"/>
      <c r="Q6" s="727"/>
      <c r="R6" s="728"/>
      <c r="S6" s="732"/>
      <c r="T6" s="732"/>
      <c r="U6" s="732"/>
      <c r="V6" s="732"/>
      <c r="W6" s="732"/>
      <c r="X6" s="732"/>
      <c r="Y6" s="732"/>
      <c r="Z6" s="732"/>
      <c r="AA6" s="732"/>
      <c r="AB6" s="732"/>
      <c r="AC6" s="732"/>
      <c r="AD6" s="732"/>
      <c r="AE6" s="732"/>
      <c r="AF6" s="732"/>
      <c r="AG6" s="732"/>
      <c r="AH6" s="732"/>
      <c r="AI6" s="732"/>
      <c r="AJ6" s="732"/>
      <c r="AK6" s="732"/>
      <c r="AL6" s="732"/>
      <c r="AM6" s="193"/>
      <c r="AN6" s="194"/>
      <c r="AO6" s="194"/>
      <c r="AP6" s="194"/>
    </row>
    <row r="7" spans="1:46" s="1" customFormat="1" ht="17.25" customHeight="1">
      <c r="A7" s="724" t="s">
        <v>128</v>
      </c>
      <c r="B7" s="724"/>
      <c r="C7" s="724"/>
      <c r="D7" s="733" t="str">
        <f>'調書1-1'!M5</f>
        <v>　</v>
      </c>
      <c r="E7" s="734"/>
      <c r="F7" s="734"/>
      <c r="G7" s="734"/>
      <c r="H7" s="734"/>
      <c r="I7" s="734"/>
      <c r="J7" s="734"/>
      <c r="K7" s="734"/>
      <c r="L7" s="735"/>
      <c r="M7" s="729"/>
      <c r="N7" s="730"/>
      <c r="O7" s="730"/>
      <c r="P7" s="730"/>
      <c r="Q7" s="730"/>
      <c r="R7" s="731"/>
      <c r="S7" s="736" t="s">
        <v>363</v>
      </c>
      <c r="T7" s="737"/>
      <c r="U7" s="737"/>
      <c r="V7" s="737"/>
      <c r="W7" s="737"/>
      <c r="X7" s="737"/>
      <c r="Y7" s="737"/>
      <c r="Z7" s="737"/>
      <c r="AA7" s="737"/>
      <c r="AB7" s="737"/>
      <c r="AC7" s="737"/>
      <c r="AD7" s="737"/>
      <c r="AE7" s="737"/>
      <c r="AF7" s="737"/>
      <c r="AG7" s="737"/>
      <c r="AH7" s="737"/>
      <c r="AI7" s="737"/>
      <c r="AJ7" s="737"/>
      <c r="AK7" s="737"/>
      <c r="AL7" s="738"/>
      <c r="AM7" s="195"/>
      <c r="AN7" s="196"/>
      <c r="AO7" s="196"/>
      <c r="AP7" s="196"/>
    </row>
    <row r="8" spans="1:46" ht="15" customHeight="1">
      <c r="A8" s="197"/>
      <c r="B8" s="714" t="s">
        <v>129</v>
      </c>
      <c r="C8" s="198"/>
      <c r="D8" s="716" t="s">
        <v>130</v>
      </c>
      <c r="E8" s="717"/>
      <c r="F8" s="717"/>
      <c r="G8" s="717"/>
      <c r="H8" s="717"/>
      <c r="I8" s="717"/>
      <c r="J8" s="718"/>
      <c r="K8" s="719" t="s">
        <v>131</v>
      </c>
      <c r="L8" s="720"/>
      <c r="M8" s="720"/>
      <c r="N8" s="720"/>
      <c r="O8" s="720"/>
      <c r="P8" s="720"/>
      <c r="Q8" s="721"/>
      <c r="R8" s="716" t="s">
        <v>132</v>
      </c>
      <c r="S8" s="717"/>
      <c r="T8" s="717"/>
      <c r="U8" s="717"/>
      <c r="V8" s="717"/>
      <c r="W8" s="717"/>
      <c r="X8" s="718"/>
      <c r="Y8" s="716" t="s">
        <v>133</v>
      </c>
      <c r="Z8" s="717"/>
      <c r="AA8" s="717"/>
      <c r="AB8" s="717"/>
      <c r="AC8" s="717"/>
      <c r="AD8" s="717"/>
      <c r="AE8" s="718"/>
      <c r="AF8" s="704" t="s">
        <v>134</v>
      </c>
      <c r="AG8" s="722" t="s">
        <v>135</v>
      </c>
      <c r="AH8" s="704" t="s">
        <v>135</v>
      </c>
      <c r="AI8" s="704"/>
      <c r="AJ8" s="706" t="s">
        <v>136</v>
      </c>
      <c r="AK8" s="707"/>
      <c r="AL8" s="199"/>
    </row>
    <row r="9" spans="1:46" ht="15" customHeight="1">
      <c r="A9" s="201" t="s">
        <v>137</v>
      </c>
      <c r="B9" s="714"/>
      <c r="C9" s="202" t="s">
        <v>138</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5">
        <v>28</v>
      </c>
      <c r="AF9" s="704"/>
      <c r="AG9" s="722"/>
      <c r="AH9" s="704"/>
      <c r="AI9" s="704"/>
      <c r="AJ9" s="708"/>
      <c r="AK9" s="709"/>
      <c r="AL9" s="199" t="s">
        <v>139</v>
      </c>
    </row>
    <row r="10" spans="1:46" ht="15" customHeight="1">
      <c r="A10" s="208"/>
      <c r="B10" s="715"/>
      <c r="C10" s="209"/>
      <c r="D10" s="210" t="str">
        <f>'調書1-1'!E9</f>
        <v>-</v>
      </c>
      <c r="E10" s="210" t="str">
        <f>'調書1-1'!F9</f>
        <v>-</v>
      </c>
      <c r="F10" s="210" t="str">
        <f>'調書1-1'!G9</f>
        <v>-</v>
      </c>
      <c r="G10" s="210" t="str">
        <f>'調書1-1'!H9</f>
        <v>-</v>
      </c>
      <c r="H10" s="210" t="str">
        <f>'調書1-1'!I9</f>
        <v>-</v>
      </c>
      <c r="I10" s="210" t="str">
        <f>'調書1-1'!J9</f>
        <v>-</v>
      </c>
      <c r="J10" s="210" t="str">
        <f>'調書1-1'!K9</f>
        <v>-</v>
      </c>
      <c r="K10" s="210" t="str">
        <f>'調書1-1'!L9</f>
        <v>-</v>
      </c>
      <c r="L10" s="210" t="str">
        <f>'調書1-1'!M9</f>
        <v>-</v>
      </c>
      <c r="M10" s="210" t="str">
        <f>'調書1-1'!N9</f>
        <v>-</v>
      </c>
      <c r="N10" s="210" t="str">
        <f>'調書1-1'!O9</f>
        <v>-</v>
      </c>
      <c r="O10" s="210" t="str">
        <f>'調書1-1'!P9</f>
        <v>-</v>
      </c>
      <c r="P10" s="210" t="str">
        <f>'調書1-1'!Q9</f>
        <v>-</v>
      </c>
      <c r="Q10" s="210" t="str">
        <f>'調書1-1'!R9</f>
        <v>-</v>
      </c>
      <c r="R10" s="210" t="str">
        <f>'調書1-1'!S9</f>
        <v>-</v>
      </c>
      <c r="S10" s="210" t="str">
        <f>'調書1-1'!T9</f>
        <v>-</v>
      </c>
      <c r="T10" s="210" t="str">
        <f>'調書1-1'!U9</f>
        <v>-</v>
      </c>
      <c r="U10" s="210" t="str">
        <f>'調書1-1'!V9</f>
        <v>-</v>
      </c>
      <c r="V10" s="210" t="str">
        <f>'調書1-1'!W9</f>
        <v>-</v>
      </c>
      <c r="W10" s="210" t="str">
        <f>'調書1-1'!X9</f>
        <v>-</v>
      </c>
      <c r="X10" s="210" t="str">
        <f>'調書1-1'!Y9</f>
        <v>-</v>
      </c>
      <c r="Y10" s="210" t="str">
        <f>'調書1-1'!Z9</f>
        <v>-</v>
      </c>
      <c r="Z10" s="210" t="str">
        <f>'調書1-1'!AA9</f>
        <v>-</v>
      </c>
      <c r="AA10" s="210" t="str">
        <f>'調書1-1'!AB9</f>
        <v>-</v>
      </c>
      <c r="AB10" s="210" t="str">
        <f>'調書1-1'!AC9</f>
        <v>-</v>
      </c>
      <c r="AC10" s="210" t="str">
        <f>'調書1-1'!AD9</f>
        <v>-</v>
      </c>
      <c r="AD10" s="210" t="str">
        <f>'調書1-1'!AE9</f>
        <v>-</v>
      </c>
      <c r="AE10" s="211" t="str">
        <f>'調書1-1'!AF9</f>
        <v>-</v>
      </c>
      <c r="AF10" s="705"/>
      <c r="AG10" s="723"/>
      <c r="AH10" s="705"/>
      <c r="AI10" s="705"/>
      <c r="AJ10" s="710"/>
      <c r="AK10" s="711"/>
      <c r="AL10" s="212"/>
    </row>
    <row r="11" spans="1:46" ht="15" customHeight="1">
      <c r="A11" s="682" t="s">
        <v>91</v>
      </c>
      <c r="B11" s="683"/>
      <c r="C11" s="683"/>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712"/>
      <c r="AG11" s="713"/>
      <c r="AH11" s="712"/>
      <c r="AI11" s="712"/>
      <c r="AJ11" s="712"/>
      <c r="AK11" s="712"/>
      <c r="AL11" s="218"/>
      <c r="AM11" s="219"/>
      <c r="AN11" s="219"/>
      <c r="AO11" s="219"/>
      <c r="AP11" s="219"/>
    </row>
    <row r="12" spans="1:46" ht="15" customHeight="1">
      <c r="A12" s="654"/>
      <c r="B12" s="656"/>
      <c r="C12" s="658"/>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60">
        <f>SUMIF(D13:AE13,"&gt;0")</f>
        <v>0</v>
      </c>
      <c r="AG12" s="661"/>
      <c r="AH12" s="664">
        <f>AF12/4</f>
        <v>0</v>
      </c>
      <c r="AI12" s="665"/>
      <c r="AJ12" s="668">
        <f>IFERROR(IF(AF12/4/$AC$33&gt;1,1,ROUNDDOWN(AF12/4/$AC$33,1)),0)</f>
        <v>0</v>
      </c>
      <c r="AK12" s="669"/>
      <c r="AL12" s="218"/>
      <c r="AM12" s="219"/>
      <c r="AN12" s="219"/>
      <c r="AO12" s="219"/>
      <c r="AP12" s="219"/>
      <c r="AQ12" s="225"/>
      <c r="AR12" s="225"/>
      <c r="AS12" s="225"/>
      <c r="AT12" s="225"/>
    </row>
    <row r="13" spans="1:46" ht="15" customHeight="1">
      <c r="A13" s="655"/>
      <c r="B13" s="657"/>
      <c r="C13" s="659"/>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62"/>
      <c r="AG13" s="663"/>
      <c r="AH13" s="666"/>
      <c r="AI13" s="667"/>
      <c r="AJ13" s="670"/>
      <c r="AK13" s="671"/>
      <c r="AL13" s="218"/>
      <c r="AM13" s="219"/>
      <c r="AN13" s="219"/>
      <c r="AO13" s="219"/>
      <c r="AP13" s="219"/>
      <c r="AQ13" s="225"/>
      <c r="AR13" s="225"/>
      <c r="AS13" s="225"/>
      <c r="AT13" s="225"/>
    </row>
    <row r="14" spans="1:46" ht="15" customHeight="1">
      <c r="A14" s="654"/>
      <c r="B14" s="656"/>
      <c r="C14" s="658"/>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60">
        <f>SUMIF(D15:AE15,"&gt;0")</f>
        <v>0</v>
      </c>
      <c r="AG14" s="661"/>
      <c r="AH14" s="664">
        <f>AF14/4</f>
        <v>0</v>
      </c>
      <c r="AI14" s="665"/>
      <c r="AJ14" s="668">
        <f t="shared" ref="AJ14" si="1">IFERROR(IF(AF14/4/$AC$33&gt;1,1,ROUNDDOWN(AF14/4/$AC$33,1)),0)</f>
        <v>0</v>
      </c>
      <c r="AK14" s="669"/>
      <c r="AL14" s="218"/>
      <c r="AM14" s="219"/>
      <c r="AN14" s="219"/>
      <c r="AO14" s="219"/>
      <c r="AP14" s="219"/>
      <c r="AQ14" s="225"/>
      <c r="AR14" s="225"/>
      <c r="AS14" s="225"/>
      <c r="AT14" s="225"/>
    </row>
    <row r="15" spans="1:46" ht="15" customHeight="1">
      <c r="A15" s="655"/>
      <c r="B15" s="657"/>
      <c r="C15" s="659"/>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62"/>
      <c r="AG15" s="663"/>
      <c r="AH15" s="666"/>
      <c r="AI15" s="667"/>
      <c r="AJ15" s="670"/>
      <c r="AK15" s="671"/>
      <c r="AL15" s="218"/>
      <c r="AM15" s="219"/>
      <c r="AN15" s="219"/>
      <c r="AO15" s="219"/>
      <c r="AP15" s="219"/>
      <c r="AQ15" s="225"/>
      <c r="AR15" s="225"/>
      <c r="AS15" s="225"/>
      <c r="AT15" s="225"/>
    </row>
    <row r="16" spans="1:46" ht="15" customHeight="1">
      <c r="A16" s="654"/>
      <c r="B16" s="656"/>
      <c r="C16" s="658"/>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60">
        <f>SUMIF(D17:AE17,"&gt;0")</f>
        <v>0</v>
      </c>
      <c r="AG16" s="661"/>
      <c r="AH16" s="664">
        <f>AF16/4</f>
        <v>0</v>
      </c>
      <c r="AI16" s="665"/>
      <c r="AJ16" s="668">
        <f t="shared" ref="AJ16" si="3">IFERROR(IF(AF16/4/$AC$33&gt;1,1,ROUNDDOWN(AF16/4/$AC$33,1)),0)</f>
        <v>0</v>
      </c>
      <c r="AK16" s="669"/>
      <c r="AL16" s="218"/>
      <c r="AM16" s="219"/>
      <c r="AN16" s="219"/>
      <c r="AO16" s="219"/>
      <c r="AP16" s="219"/>
      <c r="AQ16" s="225"/>
      <c r="AR16" s="225"/>
      <c r="AS16" s="225"/>
      <c r="AT16" s="225"/>
    </row>
    <row r="17" spans="1:46" ht="15" customHeight="1">
      <c r="A17" s="655"/>
      <c r="B17" s="657"/>
      <c r="C17" s="659"/>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62"/>
      <c r="AG17" s="663"/>
      <c r="AH17" s="666"/>
      <c r="AI17" s="667"/>
      <c r="AJ17" s="670"/>
      <c r="AK17" s="671"/>
      <c r="AL17" s="218"/>
      <c r="AM17" s="219"/>
      <c r="AN17" s="219"/>
      <c r="AO17" s="219"/>
      <c r="AP17" s="219"/>
      <c r="AQ17" s="225"/>
      <c r="AR17" s="225"/>
      <c r="AS17" s="225"/>
      <c r="AT17" s="225"/>
    </row>
    <row r="18" spans="1:46" ht="15" customHeight="1">
      <c r="A18" s="654"/>
      <c r="B18" s="702"/>
      <c r="C18" s="658"/>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60">
        <f>SUMIF(D19:AE19,"&gt;0")</f>
        <v>0</v>
      </c>
      <c r="AG18" s="661"/>
      <c r="AH18" s="664">
        <f>AF18/4</f>
        <v>0</v>
      </c>
      <c r="AI18" s="665"/>
      <c r="AJ18" s="668">
        <f t="shared" ref="AJ18" si="5">IFERROR(IF(AF18/4/$AC$33&gt;1,1,ROUNDDOWN(AF18/4/$AC$33,1)),0)</f>
        <v>0</v>
      </c>
      <c r="AK18" s="669"/>
      <c r="AL18" s="218"/>
      <c r="AM18" s="219"/>
      <c r="AN18" s="219"/>
      <c r="AO18" s="219"/>
      <c r="AP18" s="219"/>
      <c r="AQ18" s="225"/>
      <c r="AR18" s="225"/>
      <c r="AS18" s="225"/>
      <c r="AT18" s="225"/>
    </row>
    <row r="19" spans="1:46" ht="15" customHeight="1">
      <c r="A19" s="655"/>
      <c r="B19" s="703"/>
      <c r="C19" s="659"/>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62"/>
      <c r="AG19" s="663"/>
      <c r="AH19" s="666"/>
      <c r="AI19" s="667"/>
      <c r="AJ19" s="670"/>
      <c r="AK19" s="671"/>
      <c r="AL19" s="218"/>
    </row>
    <row r="20" spans="1:46" ht="15" customHeight="1">
      <c r="A20" s="654"/>
      <c r="B20" s="656"/>
      <c r="C20" s="658"/>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60">
        <f>SUMIF(D21:AE21,"&gt;0")</f>
        <v>0</v>
      </c>
      <c r="AG20" s="661"/>
      <c r="AH20" s="664">
        <f>AF20/4</f>
        <v>0</v>
      </c>
      <c r="AI20" s="665"/>
      <c r="AJ20" s="668">
        <f t="shared" ref="AJ20" si="7">IFERROR(IF(AF20/4/$AC$33&gt;1,1,ROUNDDOWN(AF20/4/$AC$33,1)),0)</f>
        <v>0</v>
      </c>
      <c r="AK20" s="669"/>
      <c r="AL20" s="218"/>
    </row>
    <row r="21" spans="1:46" ht="15" customHeight="1">
      <c r="A21" s="655"/>
      <c r="B21" s="657"/>
      <c r="C21" s="659"/>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62"/>
      <c r="AG21" s="663"/>
      <c r="AH21" s="666"/>
      <c r="AI21" s="667"/>
      <c r="AJ21" s="670"/>
      <c r="AK21" s="671"/>
      <c r="AL21" s="218"/>
    </row>
    <row r="22" spans="1:46" ht="15" customHeight="1">
      <c r="A22" s="654"/>
      <c r="B22" s="656"/>
      <c r="C22" s="658"/>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60">
        <f>SUMIF(D23:AE23,"&gt;0")</f>
        <v>0</v>
      </c>
      <c r="AG22" s="661"/>
      <c r="AH22" s="664">
        <f>AF22/4</f>
        <v>0</v>
      </c>
      <c r="AI22" s="665"/>
      <c r="AJ22" s="668">
        <f t="shared" ref="AJ22" si="9">IFERROR(IF(AF22/4/$AC$33&gt;1,1,ROUNDDOWN(AF22/4/$AC$33,1)),0)</f>
        <v>0</v>
      </c>
      <c r="AK22" s="669"/>
      <c r="AL22" s="218"/>
      <c r="AM22" s="219"/>
      <c r="AN22" s="219"/>
      <c r="AO22" s="219"/>
      <c r="AP22" s="219"/>
      <c r="AQ22" s="225"/>
      <c r="AR22" s="225"/>
      <c r="AS22" s="225"/>
      <c r="AT22" s="225"/>
    </row>
    <row r="23" spans="1:46" ht="15" customHeight="1">
      <c r="A23" s="655"/>
      <c r="B23" s="657"/>
      <c r="C23" s="659"/>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62"/>
      <c r="AG23" s="663"/>
      <c r="AH23" s="666"/>
      <c r="AI23" s="667"/>
      <c r="AJ23" s="670"/>
      <c r="AK23" s="671"/>
      <c r="AL23" s="218"/>
      <c r="AM23" s="219"/>
      <c r="AN23" s="219"/>
      <c r="AO23" s="219"/>
      <c r="AP23" s="219"/>
      <c r="AQ23" s="225"/>
      <c r="AR23" s="225"/>
      <c r="AS23" s="225"/>
      <c r="AT23" s="225"/>
    </row>
    <row r="24" spans="1:46" ht="15" customHeight="1">
      <c r="A24" s="654"/>
      <c r="B24" s="656"/>
      <c r="C24" s="658"/>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60">
        <f>SUMIF(D25:AE25,"&gt;0")</f>
        <v>0</v>
      </c>
      <c r="AG24" s="661"/>
      <c r="AH24" s="664">
        <f>AF24/4</f>
        <v>0</v>
      </c>
      <c r="AI24" s="665"/>
      <c r="AJ24" s="668">
        <f t="shared" ref="AJ24" si="11">IFERROR(IF(AF24/4/$AC$33&gt;1,1,ROUNDDOWN(AF24/4/$AC$33,1)),0)</f>
        <v>0</v>
      </c>
      <c r="AK24" s="669"/>
      <c r="AL24" s="218"/>
      <c r="AM24" s="219"/>
      <c r="AN24" s="219"/>
      <c r="AO24" s="219"/>
      <c r="AP24" s="219"/>
      <c r="AQ24" s="225"/>
      <c r="AR24" s="225"/>
      <c r="AS24" s="225"/>
      <c r="AT24" s="225"/>
    </row>
    <row r="25" spans="1:46" ht="15" customHeight="1">
      <c r="A25" s="655"/>
      <c r="B25" s="657"/>
      <c r="C25" s="659"/>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62"/>
      <c r="AG25" s="663"/>
      <c r="AH25" s="666"/>
      <c r="AI25" s="667"/>
      <c r="AJ25" s="670"/>
      <c r="AK25" s="671"/>
      <c r="AL25" s="218"/>
      <c r="AM25" s="219"/>
      <c r="AN25" s="219"/>
      <c r="AO25" s="219"/>
      <c r="AP25" s="219"/>
      <c r="AQ25" s="225"/>
      <c r="AR25" s="225"/>
      <c r="AS25" s="225"/>
      <c r="AT25" s="225"/>
    </row>
    <row r="26" spans="1:46" ht="15" customHeight="1">
      <c r="A26" s="654"/>
      <c r="B26" s="702"/>
      <c r="C26" s="658"/>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60">
        <f>SUMIF(D27:AE27,"&gt;0")</f>
        <v>0</v>
      </c>
      <c r="AG26" s="661"/>
      <c r="AH26" s="664">
        <f>AF26/4</f>
        <v>0</v>
      </c>
      <c r="AI26" s="665"/>
      <c r="AJ26" s="668">
        <f t="shared" ref="AJ26" si="13">IFERROR(IF(AF26/4/$AC$33&gt;1,1,ROUNDDOWN(AF26/4/$AC$33,1)),0)</f>
        <v>0</v>
      </c>
      <c r="AK26" s="669"/>
      <c r="AL26" s="218"/>
      <c r="AM26" s="219"/>
      <c r="AN26" s="219"/>
      <c r="AO26" s="219"/>
      <c r="AP26" s="219"/>
      <c r="AQ26" s="225"/>
      <c r="AR26" s="225"/>
      <c r="AS26" s="225"/>
      <c r="AT26" s="225"/>
    </row>
    <row r="27" spans="1:46" ht="15" customHeight="1">
      <c r="A27" s="655"/>
      <c r="B27" s="703"/>
      <c r="C27" s="659"/>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62"/>
      <c r="AG27" s="663"/>
      <c r="AH27" s="666"/>
      <c r="AI27" s="667"/>
      <c r="AJ27" s="670"/>
      <c r="AK27" s="671"/>
      <c r="AL27" s="218"/>
    </row>
    <row r="28" spans="1:46" ht="15" customHeight="1">
      <c r="A28" s="654"/>
      <c r="B28" s="656"/>
      <c r="C28" s="658"/>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60">
        <f>SUMIF(D29:AE29,"&gt;0")</f>
        <v>0</v>
      </c>
      <c r="AG28" s="661"/>
      <c r="AH28" s="664">
        <f>AF28/4</f>
        <v>0</v>
      </c>
      <c r="AI28" s="665"/>
      <c r="AJ28" s="668">
        <f t="shared" ref="AJ28" si="15">IFERROR(IF(AF28/4/$AC$33&gt;1,1,ROUNDDOWN(AF28/4/$AC$33,1)),0)</f>
        <v>0</v>
      </c>
      <c r="AK28" s="669"/>
      <c r="AL28" s="218"/>
    </row>
    <row r="29" spans="1:46" ht="15" customHeight="1">
      <c r="A29" s="655"/>
      <c r="B29" s="657"/>
      <c r="C29" s="659"/>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62"/>
      <c r="AG29" s="663"/>
      <c r="AH29" s="666"/>
      <c r="AI29" s="667"/>
      <c r="AJ29" s="670"/>
      <c r="AK29" s="671"/>
      <c r="AL29" s="218"/>
    </row>
    <row r="30" spans="1:46" ht="15" customHeight="1">
      <c r="A30" s="654"/>
      <c r="B30" s="656"/>
      <c r="C30" s="658"/>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700">
        <f>SUMIF(D31:AE31,"&gt;0")</f>
        <v>0</v>
      </c>
      <c r="AG30" s="701"/>
      <c r="AH30" s="664">
        <f>AF30/4</f>
        <v>0</v>
      </c>
      <c r="AI30" s="665"/>
      <c r="AJ30" s="668">
        <f t="shared" ref="AJ30" si="17">IFERROR(IF(AF30/4/$AC$33&gt;1,1,ROUNDDOWN(AF30/4/$AC$33,1)),0)</f>
        <v>0</v>
      </c>
      <c r="AK30" s="669"/>
      <c r="AL30" s="218"/>
    </row>
    <row r="31" spans="1:46" ht="15" customHeight="1">
      <c r="A31" s="697"/>
      <c r="B31" s="698"/>
      <c r="C31" s="699"/>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62"/>
      <c r="AG31" s="663"/>
      <c r="AH31" s="666"/>
      <c r="AI31" s="667"/>
      <c r="AJ31" s="670"/>
      <c r="AK31" s="671"/>
      <c r="AL31" s="218"/>
    </row>
    <row r="32" spans="1:46" ht="24" customHeight="1">
      <c r="A32" s="682" t="s">
        <v>0</v>
      </c>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4"/>
      <c r="AF32" s="685">
        <f>SUM(AF12:AG31)</f>
        <v>0</v>
      </c>
      <c r="AG32" s="686"/>
      <c r="AH32" s="685">
        <f>SUM(AH12:AI31)</f>
        <v>0</v>
      </c>
      <c r="AI32" s="686"/>
      <c r="AJ32" s="687">
        <f>SUM(AJ12:AK31)</f>
        <v>0</v>
      </c>
      <c r="AK32" s="688"/>
      <c r="AL32" s="218"/>
    </row>
    <row r="33" spans="1:39" ht="15" customHeight="1" thickBot="1">
      <c r="A33" s="689" t="s">
        <v>89</v>
      </c>
      <c r="B33" s="690"/>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c r="AB33" s="691"/>
      <c r="AC33" s="692"/>
      <c r="AD33" s="693"/>
      <c r="AE33" s="694"/>
      <c r="AF33" s="695" t="s">
        <v>90</v>
      </c>
      <c r="AG33" s="695"/>
      <c r="AH33" s="695"/>
      <c r="AI33" s="695"/>
      <c r="AJ33" s="695"/>
      <c r="AK33" s="695"/>
      <c r="AL33" s="696"/>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677" t="s">
        <v>140</v>
      </c>
      <c r="B35" s="678"/>
      <c r="C35" s="679"/>
      <c r="D35" s="238" t="s">
        <v>141</v>
      </c>
      <c r="E35" s="680" t="s">
        <v>142</v>
      </c>
      <c r="F35" s="681"/>
      <c r="G35" s="681"/>
      <c r="H35" s="681"/>
      <c r="I35" s="681"/>
      <c r="J35" s="674">
        <v>0</v>
      </c>
      <c r="K35" s="675"/>
      <c r="L35" s="238" t="s">
        <v>143</v>
      </c>
      <c r="M35" s="680" t="s">
        <v>142</v>
      </c>
      <c r="N35" s="681"/>
      <c r="O35" s="681"/>
      <c r="P35" s="681"/>
      <c r="Q35" s="681"/>
      <c r="R35" s="674">
        <v>0</v>
      </c>
      <c r="S35" s="675"/>
      <c r="T35" s="238" t="s">
        <v>144</v>
      </c>
      <c r="U35" s="680" t="s">
        <v>142</v>
      </c>
      <c r="V35" s="681"/>
      <c r="W35" s="681"/>
      <c r="X35" s="681"/>
      <c r="Y35" s="681"/>
      <c r="Z35" s="674">
        <v>0</v>
      </c>
      <c r="AA35" s="675"/>
      <c r="AB35" s="238" t="s">
        <v>145</v>
      </c>
      <c r="AC35" s="680" t="s">
        <v>142</v>
      </c>
      <c r="AD35" s="681"/>
      <c r="AE35" s="681"/>
      <c r="AF35" s="681"/>
      <c r="AG35" s="681"/>
      <c r="AH35" s="674">
        <v>0</v>
      </c>
      <c r="AI35" s="675"/>
      <c r="AJ35" s="674">
        <v>0</v>
      </c>
      <c r="AK35" s="675"/>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673" t="s">
        <v>146</v>
      </c>
      <c r="B37" s="242" t="s">
        <v>147</v>
      </c>
      <c r="C37" s="243" t="s">
        <v>148</v>
      </c>
      <c r="D37" s="676" t="s">
        <v>149</v>
      </c>
      <c r="E37" s="676"/>
      <c r="F37" s="676" t="s">
        <v>150</v>
      </c>
      <c r="G37" s="676"/>
      <c r="H37" s="676" t="s">
        <v>151</v>
      </c>
      <c r="I37" s="676"/>
      <c r="J37" s="244" t="s">
        <v>152</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673"/>
      <c r="B38" s="238" t="s">
        <v>153</v>
      </c>
      <c r="C38" s="247">
        <f t="shared" ref="C38:C67" si="19">F38-D38-H38</f>
        <v>0</v>
      </c>
      <c r="D38" s="672"/>
      <c r="E38" s="672"/>
      <c r="F38" s="672"/>
      <c r="G38" s="672"/>
      <c r="H38" s="672"/>
      <c r="I38" s="672"/>
      <c r="J38" s="244" t="s">
        <v>154</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673"/>
      <c r="B39" s="238" t="s">
        <v>155</v>
      </c>
      <c r="C39" s="247">
        <f t="shared" si="19"/>
        <v>0</v>
      </c>
      <c r="D39" s="672"/>
      <c r="E39" s="672"/>
      <c r="F39" s="672"/>
      <c r="G39" s="672"/>
      <c r="H39" s="672"/>
      <c r="I39" s="672"/>
      <c r="J39" s="244" t="s">
        <v>156</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673"/>
      <c r="B40" s="238" t="s">
        <v>157</v>
      </c>
      <c r="C40" s="247">
        <f t="shared" si="19"/>
        <v>0</v>
      </c>
      <c r="D40" s="672"/>
      <c r="E40" s="672"/>
      <c r="F40" s="672"/>
      <c r="G40" s="672"/>
      <c r="H40" s="672"/>
      <c r="I40" s="672"/>
      <c r="J40" s="244" t="s">
        <v>158</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673"/>
      <c r="B41" s="238" t="s">
        <v>159</v>
      </c>
      <c r="C41" s="247">
        <f t="shared" si="19"/>
        <v>0</v>
      </c>
      <c r="D41" s="672"/>
      <c r="E41" s="672"/>
      <c r="F41" s="672"/>
      <c r="G41" s="672"/>
      <c r="H41" s="672"/>
      <c r="I41" s="672"/>
      <c r="J41" s="244" t="s">
        <v>160</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673"/>
      <c r="B42" s="238" t="s">
        <v>161</v>
      </c>
      <c r="C42" s="247">
        <f t="shared" si="19"/>
        <v>0</v>
      </c>
      <c r="D42" s="672"/>
      <c r="E42" s="672"/>
      <c r="F42" s="672"/>
      <c r="G42" s="672"/>
      <c r="H42" s="672"/>
      <c r="I42" s="672"/>
      <c r="J42" s="244" t="s">
        <v>162</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673"/>
      <c r="B43" s="238" t="s">
        <v>163</v>
      </c>
      <c r="C43" s="247">
        <f t="shared" si="19"/>
        <v>0</v>
      </c>
      <c r="D43" s="672"/>
      <c r="E43" s="672"/>
      <c r="F43" s="672"/>
      <c r="G43" s="672"/>
      <c r="H43" s="672"/>
      <c r="I43" s="672"/>
      <c r="J43" s="244" t="s">
        <v>164</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673"/>
      <c r="B44" s="238" t="s">
        <v>165</v>
      </c>
      <c r="C44" s="247">
        <f t="shared" si="19"/>
        <v>0</v>
      </c>
      <c r="D44" s="672"/>
      <c r="E44" s="672"/>
      <c r="F44" s="672"/>
      <c r="G44" s="672"/>
      <c r="H44" s="672"/>
      <c r="I44" s="672"/>
      <c r="J44" s="244" t="s">
        <v>166</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673"/>
      <c r="B45" s="238" t="s">
        <v>167</v>
      </c>
      <c r="C45" s="247">
        <f t="shared" si="19"/>
        <v>0</v>
      </c>
      <c r="D45" s="672"/>
      <c r="E45" s="672"/>
      <c r="F45" s="672"/>
      <c r="G45" s="672"/>
      <c r="H45" s="672"/>
      <c r="I45" s="672"/>
      <c r="J45" s="244" t="s">
        <v>168</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673" t="s">
        <v>146</v>
      </c>
      <c r="B46" s="238" t="s">
        <v>169</v>
      </c>
      <c r="C46" s="247">
        <f t="shared" si="19"/>
        <v>0</v>
      </c>
      <c r="D46" s="672"/>
      <c r="E46" s="672"/>
      <c r="F46" s="672"/>
      <c r="G46" s="672"/>
      <c r="H46" s="672"/>
      <c r="I46" s="672"/>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673"/>
      <c r="B47" s="238" t="s">
        <v>170</v>
      </c>
      <c r="C47" s="247">
        <f t="shared" si="19"/>
        <v>0</v>
      </c>
      <c r="D47" s="672"/>
      <c r="E47" s="672"/>
      <c r="F47" s="672"/>
      <c r="G47" s="672"/>
      <c r="H47" s="672"/>
      <c r="I47" s="672"/>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673"/>
      <c r="B48" s="238" t="s">
        <v>171</v>
      </c>
      <c r="C48" s="247">
        <f t="shared" si="19"/>
        <v>0</v>
      </c>
      <c r="D48" s="672"/>
      <c r="E48" s="672"/>
      <c r="F48" s="672"/>
      <c r="G48" s="672"/>
      <c r="H48" s="672"/>
      <c r="I48" s="672"/>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673"/>
      <c r="B49" s="238" t="s">
        <v>172</v>
      </c>
      <c r="C49" s="247">
        <f t="shared" si="19"/>
        <v>0</v>
      </c>
      <c r="D49" s="672"/>
      <c r="E49" s="672"/>
      <c r="F49" s="672"/>
      <c r="G49" s="672"/>
      <c r="H49" s="672"/>
      <c r="I49" s="672"/>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673"/>
      <c r="B50" s="238" t="s">
        <v>173</v>
      </c>
      <c r="C50" s="247">
        <f t="shared" si="19"/>
        <v>0</v>
      </c>
      <c r="D50" s="672"/>
      <c r="E50" s="672"/>
      <c r="F50" s="672"/>
      <c r="G50" s="672"/>
      <c r="H50" s="672"/>
      <c r="I50" s="672"/>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673"/>
      <c r="B51" s="238" t="s">
        <v>174</v>
      </c>
      <c r="C51" s="247">
        <f t="shared" si="19"/>
        <v>0</v>
      </c>
      <c r="D51" s="672"/>
      <c r="E51" s="672"/>
      <c r="F51" s="672"/>
      <c r="G51" s="672"/>
      <c r="H51" s="672"/>
      <c r="I51" s="672"/>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673"/>
      <c r="B52" s="238" t="s">
        <v>175</v>
      </c>
      <c r="C52" s="247">
        <f t="shared" si="19"/>
        <v>0</v>
      </c>
      <c r="D52" s="672"/>
      <c r="E52" s="672"/>
      <c r="F52" s="672"/>
      <c r="G52" s="672"/>
      <c r="H52" s="672"/>
      <c r="I52" s="672"/>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673"/>
      <c r="B53" s="238" t="s">
        <v>176</v>
      </c>
      <c r="C53" s="247">
        <f t="shared" si="19"/>
        <v>0</v>
      </c>
      <c r="D53" s="672"/>
      <c r="E53" s="672"/>
      <c r="F53" s="672"/>
      <c r="G53" s="672"/>
      <c r="H53" s="672"/>
      <c r="I53" s="672"/>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673"/>
      <c r="B54" s="238" t="s">
        <v>177</v>
      </c>
      <c r="C54" s="247">
        <f t="shared" si="19"/>
        <v>0</v>
      </c>
      <c r="D54" s="672"/>
      <c r="E54" s="672"/>
      <c r="F54" s="672"/>
      <c r="G54" s="672"/>
      <c r="H54" s="672"/>
      <c r="I54" s="672"/>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673"/>
      <c r="B55" s="238" t="s">
        <v>178</v>
      </c>
      <c r="C55" s="247">
        <f t="shared" si="19"/>
        <v>0</v>
      </c>
      <c r="D55" s="672"/>
      <c r="E55" s="672"/>
      <c r="F55" s="672"/>
      <c r="G55" s="672"/>
      <c r="H55" s="672"/>
      <c r="I55" s="672"/>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673"/>
      <c r="B56" s="238" t="s">
        <v>179</v>
      </c>
      <c r="C56" s="247">
        <f t="shared" si="19"/>
        <v>0</v>
      </c>
      <c r="D56" s="672"/>
      <c r="E56" s="672"/>
      <c r="F56" s="672"/>
      <c r="G56" s="672"/>
      <c r="H56" s="672"/>
      <c r="I56" s="672"/>
    </row>
    <row r="57" spans="1:38" s="251" customFormat="1" ht="15" customHeight="1">
      <c r="A57" s="673"/>
      <c r="B57" s="238" t="s">
        <v>180</v>
      </c>
      <c r="C57" s="247">
        <f t="shared" si="19"/>
        <v>0</v>
      </c>
      <c r="D57" s="672"/>
      <c r="E57" s="672"/>
      <c r="F57" s="672"/>
      <c r="G57" s="672"/>
      <c r="H57" s="672"/>
      <c r="I57" s="672"/>
    </row>
    <row r="58" spans="1:38" s="251" customFormat="1" ht="15" customHeight="1">
      <c r="A58" s="673"/>
      <c r="B58" s="238" t="s">
        <v>181</v>
      </c>
      <c r="C58" s="247">
        <f t="shared" si="19"/>
        <v>0</v>
      </c>
      <c r="D58" s="672"/>
      <c r="E58" s="672"/>
      <c r="F58" s="672"/>
      <c r="G58" s="672"/>
      <c r="H58" s="672"/>
      <c r="I58" s="672"/>
    </row>
    <row r="59" spans="1:38" s="251" customFormat="1" ht="15" customHeight="1">
      <c r="A59" s="673"/>
      <c r="B59" s="238" t="s">
        <v>182</v>
      </c>
      <c r="C59" s="247">
        <f t="shared" si="19"/>
        <v>0</v>
      </c>
      <c r="D59" s="672"/>
      <c r="E59" s="672"/>
      <c r="F59" s="672"/>
      <c r="G59" s="672"/>
      <c r="H59" s="672"/>
      <c r="I59" s="672"/>
    </row>
    <row r="60" spans="1:38" s="251" customFormat="1" ht="15" customHeight="1">
      <c r="A60" s="673"/>
      <c r="B60" s="238" t="s">
        <v>183</v>
      </c>
      <c r="C60" s="247">
        <f t="shared" si="19"/>
        <v>0</v>
      </c>
      <c r="D60" s="672"/>
      <c r="E60" s="672"/>
      <c r="F60" s="672"/>
      <c r="G60" s="672"/>
      <c r="H60" s="672"/>
      <c r="I60" s="672"/>
    </row>
    <row r="61" spans="1:38" s="251" customFormat="1" ht="15" customHeight="1">
      <c r="A61" s="673"/>
      <c r="B61" s="238" t="s">
        <v>184</v>
      </c>
      <c r="C61" s="247">
        <f t="shared" si="19"/>
        <v>0</v>
      </c>
      <c r="D61" s="672"/>
      <c r="E61" s="672"/>
      <c r="F61" s="672"/>
      <c r="G61" s="672"/>
      <c r="H61" s="672"/>
      <c r="I61" s="672"/>
    </row>
    <row r="62" spans="1:38" s="251" customFormat="1" ht="15" customHeight="1">
      <c r="A62" s="673"/>
      <c r="B62" s="238" t="s">
        <v>185</v>
      </c>
      <c r="C62" s="247">
        <f t="shared" si="19"/>
        <v>0</v>
      </c>
      <c r="D62" s="672"/>
      <c r="E62" s="672"/>
      <c r="F62" s="672"/>
      <c r="G62" s="672"/>
      <c r="H62" s="672"/>
      <c r="I62" s="672"/>
    </row>
    <row r="63" spans="1:38" s="251" customFormat="1" ht="15" customHeight="1">
      <c r="A63" s="673"/>
      <c r="B63" s="238" t="s">
        <v>186</v>
      </c>
      <c r="C63" s="247">
        <f t="shared" si="19"/>
        <v>0</v>
      </c>
      <c r="D63" s="672"/>
      <c r="E63" s="672"/>
      <c r="F63" s="672"/>
      <c r="G63" s="672"/>
      <c r="H63" s="672"/>
      <c r="I63" s="672"/>
    </row>
    <row r="64" spans="1:38" ht="15" customHeight="1">
      <c r="A64" s="673"/>
      <c r="B64" s="238" t="s">
        <v>187</v>
      </c>
      <c r="C64" s="247">
        <f t="shared" si="19"/>
        <v>0</v>
      </c>
      <c r="D64" s="672"/>
      <c r="E64" s="672"/>
      <c r="F64" s="672"/>
      <c r="G64" s="672"/>
      <c r="H64" s="672"/>
      <c r="I64" s="672"/>
      <c r="AL64" s="252"/>
    </row>
    <row r="65" spans="1:38" s="251" customFormat="1" ht="15" customHeight="1">
      <c r="A65" s="673"/>
      <c r="B65" s="238" t="s">
        <v>188</v>
      </c>
      <c r="C65" s="247">
        <f t="shared" si="19"/>
        <v>0</v>
      </c>
      <c r="D65" s="672"/>
      <c r="E65" s="672"/>
      <c r="F65" s="672"/>
      <c r="G65" s="672"/>
      <c r="H65" s="672"/>
      <c r="I65" s="672"/>
    </row>
    <row r="66" spans="1:38" s="251" customFormat="1" ht="15" customHeight="1">
      <c r="A66" s="673"/>
      <c r="B66" s="238" t="s">
        <v>189</v>
      </c>
      <c r="C66" s="247">
        <f t="shared" si="19"/>
        <v>0</v>
      </c>
      <c r="D66" s="672"/>
      <c r="E66" s="672"/>
      <c r="F66" s="672"/>
      <c r="G66" s="672"/>
      <c r="H66" s="672"/>
      <c r="I66" s="672"/>
    </row>
    <row r="67" spans="1:38" ht="15" customHeight="1">
      <c r="A67" s="673"/>
      <c r="B67" s="238" t="s">
        <v>190</v>
      </c>
      <c r="C67" s="247">
        <f t="shared" si="19"/>
        <v>0</v>
      </c>
      <c r="D67" s="672"/>
      <c r="E67" s="672"/>
      <c r="F67" s="672"/>
      <c r="G67" s="672"/>
      <c r="H67" s="672"/>
      <c r="I67" s="672"/>
      <c r="AL67" s="252" t="s">
        <v>191</v>
      </c>
    </row>
  </sheetData>
  <mergeCells count="197">
    <mergeCell ref="A6:C6"/>
    <mergeCell ref="D6:L6"/>
    <mergeCell ref="M6:R7"/>
    <mergeCell ref="S6:AL6"/>
    <mergeCell ref="A7:C7"/>
    <mergeCell ref="D7:L7"/>
    <mergeCell ref="S7:AL7"/>
    <mergeCell ref="A1:B1"/>
    <mergeCell ref="A5:C5"/>
    <mergeCell ref="D5:L5"/>
    <mergeCell ref="M5:R5"/>
    <mergeCell ref="S5:AL5"/>
    <mergeCell ref="K3:Q3"/>
    <mergeCell ref="A16:A17"/>
    <mergeCell ref="B16:B17"/>
    <mergeCell ref="C16:C17"/>
    <mergeCell ref="AF16:AG17"/>
    <mergeCell ref="AH16:AI17"/>
    <mergeCell ref="AJ16:AK17"/>
    <mergeCell ref="AH8:AI10"/>
    <mergeCell ref="AJ8:AK10"/>
    <mergeCell ref="A11:C11"/>
    <mergeCell ref="AF11:AG11"/>
    <mergeCell ref="AH11:AI11"/>
    <mergeCell ref="AJ11:AK11"/>
    <mergeCell ref="B8:B10"/>
    <mergeCell ref="D8:J8"/>
    <mergeCell ref="K8:Q8"/>
    <mergeCell ref="R8:X8"/>
    <mergeCell ref="Y8:AE8"/>
    <mergeCell ref="AF8:AG10"/>
    <mergeCell ref="A12:A13"/>
    <mergeCell ref="B12:B13"/>
    <mergeCell ref="C12:C13"/>
    <mergeCell ref="AF12:AG13"/>
    <mergeCell ref="AH12:AI13"/>
    <mergeCell ref="AJ12:AK13"/>
    <mergeCell ref="A14:A15"/>
    <mergeCell ref="B14:B15"/>
    <mergeCell ref="C14:C15"/>
    <mergeCell ref="AF14:AG15"/>
    <mergeCell ref="AH14:AI15"/>
    <mergeCell ref="AJ14:AK15"/>
    <mergeCell ref="A24:A25"/>
    <mergeCell ref="B24:B25"/>
    <mergeCell ref="C24:C25"/>
    <mergeCell ref="AF24:AG25"/>
    <mergeCell ref="AH24:AI25"/>
    <mergeCell ref="AJ24:AK25"/>
    <mergeCell ref="A22:A23"/>
    <mergeCell ref="B22:B23"/>
    <mergeCell ref="C22:C23"/>
    <mergeCell ref="AF22:AG23"/>
    <mergeCell ref="AH22:AI23"/>
    <mergeCell ref="AJ22:AK23"/>
    <mergeCell ref="A18:A19"/>
    <mergeCell ref="B18:B19"/>
    <mergeCell ref="C18:C19"/>
    <mergeCell ref="AF18:AG19"/>
    <mergeCell ref="AH18:AI19"/>
    <mergeCell ref="AJ18:AK19"/>
    <mergeCell ref="A28:A29"/>
    <mergeCell ref="B28:B29"/>
    <mergeCell ref="C28:C29"/>
    <mergeCell ref="AF28:AG29"/>
    <mergeCell ref="AH28:AI29"/>
    <mergeCell ref="AJ28:AK29"/>
    <mergeCell ref="A26:A27"/>
    <mergeCell ref="B26:B27"/>
    <mergeCell ref="C26:C27"/>
    <mergeCell ref="AF26:AG27"/>
    <mergeCell ref="AH26:AI27"/>
    <mergeCell ref="AJ26:AK27"/>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F43:G43"/>
    <mergeCell ref="H43:I43"/>
    <mergeCell ref="D44:E44"/>
    <mergeCell ref="F44:G44"/>
    <mergeCell ref="H44:I44"/>
    <mergeCell ref="D41:E41"/>
    <mergeCell ref="F41:G41"/>
    <mergeCell ref="H41:I41"/>
    <mergeCell ref="D42:E42"/>
    <mergeCell ref="F42:G42"/>
    <mergeCell ref="H42:I42"/>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H54:I54"/>
    <mergeCell ref="D55:E55"/>
    <mergeCell ref="F55:G55"/>
    <mergeCell ref="H55:I55"/>
    <mergeCell ref="D52:E52"/>
    <mergeCell ref="F52:G52"/>
    <mergeCell ref="H52:I52"/>
    <mergeCell ref="D53:E53"/>
    <mergeCell ref="F53:G53"/>
    <mergeCell ref="H53:I53"/>
    <mergeCell ref="D59:E59"/>
    <mergeCell ref="F59:G59"/>
    <mergeCell ref="H59:I59"/>
    <mergeCell ref="D56:E56"/>
    <mergeCell ref="F56:G56"/>
    <mergeCell ref="H56:I56"/>
    <mergeCell ref="D57:E57"/>
    <mergeCell ref="F57:G57"/>
    <mergeCell ref="H57:I57"/>
    <mergeCell ref="D67:E67"/>
    <mergeCell ref="F67:G67"/>
    <mergeCell ref="H67:I67"/>
    <mergeCell ref="D64:E64"/>
    <mergeCell ref="F64:G64"/>
    <mergeCell ref="H64:I64"/>
    <mergeCell ref="D65:E65"/>
    <mergeCell ref="F65:G65"/>
    <mergeCell ref="H65:I65"/>
    <mergeCell ref="A20:A21"/>
    <mergeCell ref="B20:B21"/>
    <mergeCell ref="C20:C21"/>
    <mergeCell ref="AF20:AG21"/>
    <mergeCell ref="AH20:AI21"/>
    <mergeCell ref="AJ20:AK21"/>
    <mergeCell ref="D66:E66"/>
    <mergeCell ref="F66:G66"/>
    <mergeCell ref="H66:I66"/>
    <mergeCell ref="D62:E62"/>
    <mergeCell ref="F62:G62"/>
    <mergeCell ref="H62:I62"/>
    <mergeCell ref="D63:E63"/>
    <mergeCell ref="F63:G63"/>
    <mergeCell ref="H63:I63"/>
    <mergeCell ref="D60:E60"/>
    <mergeCell ref="F60:G60"/>
    <mergeCell ref="H60:I60"/>
    <mergeCell ref="D61:E61"/>
    <mergeCell ref="F61:G61"/>
    <mergeCell ref="H61:I61"/>
    <mergeCell ref="D58:E58"/>
    <mergeCell ref="F58:G58"/>
    <mergeCell ref="H58:I58"/>
  </mergeCells>
  <phoneticPr fontId="5"/>
  <conditionalFormatting sqref="K3:Q3">
    <cfRule type="containsBlanks" dxfId="13" priority="1">
      <formula>LEN(TRIM(K3))=0</formula>
    </cfRule>
  </conditionalFormatting>
  <dataValidations count="2">
    <dataValidation type="list" allowBlank="1" showInputMessage="1" showErrorMessage="1" sqref="B12 B22 B24 B26 B28 B30 B14 B16 B18 B20">
      <formula1>"A,B,C,D"</formula1>
    </dataValidation>
    <dataValidation type="list" allowBlank="1" showInputMessage="1" showErrorMessage="1" sqref="D12:AE12 D14:AE14 D20:AE20 D18:AE18 D16:AE16 D22:AE22 D30:AE30 D28:AE28 D26:AE26 D24:AE24">
      <formula1>$B$38:$B$67</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67"/>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3.453125" style="200" bestFit="1"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739" t="s">
        <v>192</v>
      </c>
      <c r="B1" s="739"/>
    </row>
    <row r="2" spans="1:46" s="188" customFormat="1" ht="9.75" customHeight="1">
      <c r="A2" s="189"/>
    </row>
    <row r="3" spans="1:46" s="188" customFormat="1" ht="15" customHeight="1">
      <c r="A3" s="254" t="s">
        <v>125</v>
      </c>
      <c r="B3" s="254"/>
      <c r="C3" s="254"/>
      <c r="D3" s="254"/>
      <c r="E3" s="254"/>
      <c r="F3" s="254"/>
      <c r="G3" s="254"/>
      <c r="H3" s="254"/>
      <c r="I3" s="254"/>
      <c r="J3" s="254"/>
      <c r="K3" s="740" t="str">
        <f>IF('調書1-2'!E2="","",'調書1-2'!E2)</f>
        <v/>
      </c>
      <c r="L3" s="740"/>
      <c r="M3" s="740"/>
      <c r="N3" s="740"/>
      <c r="O3" s="740"/>
      <c r="P3" s="740"/>
      <c r="Q3" s="740"/>
      <c r="R3" s="293" t="str">
        <f>IF(K3="","&lt;&lt;&lt;&lt;エラー！調書1-1のセル「D1」に運営指導日を入力！","")</f>
        <v>&lt;&lt;&lt;&lt;エラー！調書1-1のセル「D1」に運営指導日を入力！</v>
      </c>
      <c r="W3" s="190"/>
      <c r="Y3" s="191"/>
    </row>
    <row r="4" spans="1:46" s="188" customFormat="1" ht="9.75" customHeight="1">
      <c r="A4" s="192"/>
      <c r="B4" s="192"/>
      <c r="C4" s="192"/>
      <c r="D4" s="192"/>
      <c r="E4" s="192"/>
      <c r="F4" s="192"/>
      <c r="G4" s="192"/>
      <c r="H4" s="192"/>
      <c r="I4" s="192"/>
      <c r="J4" s="192"/>
      <c r="K4" s="192"/>
      <c r="L4" s="192"/>
    </row>
    <row r="5" spans="1:46" s="1" customFormat="1" ht="17.25" customHeight="1">
      <c r="A5" s="724" t="s">
        <v>79</v>
      </c>
      <c r="B5" s="724"/>
      <c r="C5" s="724"/>
      <c r="D5" s="732" t="str">
        <f>'調書1-1'!C3</f>
        <v>共同生活援助</v>
      </c>
      <c r="E5" s="732"/>
      <c r="F5" s="732"/>
      <c r="G5" s="732"/>
      <c r="H5" s="732"/>
      <c r="I5" s="732"/>
      <c r="J5" s="732"/>
      <c r="K5" s="732"/>
      <c r="L5" s="732"/>
      <c r="M5" s="724" t="s">
        <v>126</v>
      </c>
      <c r="N5" s="724"/>
      <c r="O5" s="724"/>
      <c r="P5" s="724"/>
      <c r="Q5" s="724"/>
      <c r="R5" s="724"/>
      <c r="S5" s="725" t="str">
        <f>IF('調書1-1'!AD3="","",'調書1-1'!AD3)</f>
        <v/>
      </c>
      <c r="T5" s="725"/>
      <c r="U5" s="725"/>
      <c r="V5" s="725"/>
      <c r="W5" s="725"/>
      <c r="X5" s="725"/>
      <c r="Y5" s="725"/>
      <c r="Z5" s="725"/>
      <c r="AA5" s="725"/>
      <c r="AB5" s="725"/>
      <c r="AC5" s="725"/>
      <c r="AD5" s="725"/>
      <c r="AE5" s="725"/>
      <c r="AF5" s="725"/>
      <c r="AG5" s="725"/>
      <c r="AH5" s="725"/>
      <c r="AI5" s="725"/>
      <c r="AJ5" s="725"/>
      <c r="AK5" s="725"/>
      <c r="AL5" s="725"/>
      <c r="AM5" s="193"/>
      <c r="AN5" s="194"/>
      <c r="AO5" s="194"/>
      <c r="AP5" s="194"/>
    </row>
    <row r="6" spans="1:46" s="1" customFormat="1" ht="17.25" customHeight="1">
      <c r="A6" s="724" t="s">
        <v>82</v>
      </c>
      <c r="B6" s="724"/>
      <c r="C6" s="724"/>
      <c r="D6" s="725" t="str">
        <f>'調書1-2'!D5</f>
        <v>　</v>
      </c>
      <c r="E6" s="725"/>
      <c r="F6" s="725"/>
      <c r="G6" s="725"/>
      <c r="H6" s="725"/>
      <c r="I6" s="725"/>
      <c r="J6" s="725"/>
      <c r="K6" s="725"/>
      <c r="L6" s="725"/>
      <c r="M6" s="726" t="s">
        <v>127</v>
      </c>
      <c r="N6" s="727"/>
      <c r="O6" s="727"/>
      <c r="P6" s="727"/>
      <c r="Q6" s="727"/>
      <c r="R6" s="728"/>
      <c r="S6" s="732"/>
      <c r="T6" s="732"/>
      <c r="U6" s="732"/>
      <c r="V6" s="732"/>
      <c r="W6" s="732"/>
      <c r="X6" s="732"/>
      <c r="Y6" s="732"/>
      <c r="Z6" s="732"/>
      <c r="AA6" s="732"/>
      <c r="AB6" s="732"/>
      <c r="AC6" s="732"/>
      <c r="AD6" s="732"/>
      <c r="AE6" s="732"/>
      <c r="AF6" s="732"/>
      <c r="AG6" s="732"/>
      <c r="AH6" s="732"/>
      <c r="AI6" s="732"/>
      <c r="AJ6" s="732"/>
      <c r="AK6" s="732"/>
      <c r="AL6" s="732"/>
      <c r="AM6" s="193"/>
      <c r="AN6" s="194"/>
      <c r="AO6" s="194"/>
      <c r="AP6" s="194"/>
    </row>
    <row r="7" spans="1:46" s="1" customFormat="1" ht="17.25" customHeight="1">
      <c r="A7" s="724" t="s">
        <v>128</v>
      </c>
      <c r="B7" s="724"/>
      <c r="C7" s="724"/>
      <c r="D7" s="733" t="str">
        <f>'調書1-2'!M5</f>
        <v>　</v>
      </c>
      <c r="E7" s="734"/>
      <c r="F7" s="734"/>
      <c r="G7" s="734"/>
      <c r="H7" s="734"/>
      <c r="I7" s="734"/>
      <c r="J7" s="734"/>
      <c r="K7" s="734"/>
      <c r="L7" s="735"/>
      <c r="M7" s="729"/>
      <c r="N7" s="730"/>
      <c r="O7" s="730"/>
      <c r="P7" s="730"/>
      <c r="Q7" s="730"/>
      <c r="R7" s="731"/>
      <c r="S7" s="736" t="s">
        <v>363</v>
      </c>
      <c r="T7" s="737"/>
      <c r="U7" s="737"/>
      <c r="V7" s="737"/>
      <c r="W7" s="737"/>
      <c r="X7" s="737"/>
      <c r="Y7" s="737"/>
      <c r="Z7" s="737"/>
      <c r="AA7" s="737"/>
      <c r="AB7" s="737"/>
      <c r="AC7" s="737"/>
      <c r="AD7" s="737"/>
      <c r="AE7" s="737"/>
      <c r="AF7" s="737"/>
      <c r="AG7" s="737"/>
      <c r="AH7" s="737"/>
      <c r="AI7" s="737"/>
      <c r="AJ7" s="737"/>
      <c r="AK7" s="737"/>
      <c r="AL7" s="738"/>
      <c r="AM7" s="195"/>
      <c r="AN7" s="196"/>
      <c r="AO7" s="196"/>
      <c r="AP7" s="196"/>
    </row>
    <row r="8" spans="1:46" ht="15" customHeight="1">
      <c r="A8" s="197"/>
      <c r="B8" s="714" t="s">
        <v>129</v>
      </c>
      <c r="C8" s="198"/>
      <c r="D8" s="716" t="s">
        <v>130</v>
      </c>
      <c r="E8" s="717"/>
      <c r="F8" s="717"/>
      <c r="G8" s="717"/>
      <c r="H8" s="717"/>
      <c r="I8" s="717"/>
      <c r="J8" s="718"/>
      <c r="K8" s="719" t="s">
        <v>131</v>
      </c>
      <c r="L8" s="720"/>
      <c r="M8" s="720"/>
      <c r="N8" s="720"/>
      <c r="O8" s="720"/>
      <c r="P8" s="720"/>
      <c r="Q8" s="721"/>
      <c r="R8" s="716" t="s">
        <v>132</v>
      </c>
      <c r="S8" s="717"/>
      <c r="T8" s="717"/>
      <c r="U8" s="717"/>
      <c r="V8" s="717"/>
      <c r="W8" s="717"/>
      <c r="X8" s="718"/>
      <c r="Y8" s="716" t="s">
        <v>133</v>
      </c>
      <c r="Z8" s="717"/>
      <c r="AA8" s="717"/>
      <c r="AB8" s="717"/>
      <c r="AC8" s="717"/>
      <c r="AD8" s="717"/>
      <c r="AE8" s="749"/>
      <c r="AF8" s="706" t="s">
        <v>134</v>
      </c>
      <c r="AG8" s="750" t="s">
        <v>135</v>
      </c>
      <c r="AH8" s="704" t="s">
        <v>135</v>
      </c>
      <c r="AI8" s="704"/>
      <c r="AJ8" s="706" t="s">
        <v>136</v>
      </c>
      <c r="AK8" s="707"/>
      <c r="AL8" s="199"/>
    </row>
    <row r="9" spans="1:46" ht="15" customHeight="1">
      <c r="A9" s="201" t="s">
        <v>137</v>
      </c>
      <c r="B9" s="714"/>
      <c r="C9" s="202" t="s">
        <v>138</v>
      </c>
      <c r="D9" s="203">
        <v>1</v>
      </c>
      <c r="E9" s="204">
        <v>2</v>
      </c>
      <c r="F9" s="204">
        <v>3</v>
      </c>
      <c r="G9" s="204">
        <v>4</v>
      </c>
      <c r="H9" s="204">
        <v>5</v>
      </c>
      <c r="I9" s="204">
        <v>6</v>
      </c>
      <c r="J9" s="205">
        <v>7</v>
      </c>
      <c r="K9" s="206">
        <v>8</v>
      </c>
      <c r="L9" s="204">
        <v>9</v>
      </c>
      <c r="M9" s="204">
        <v>10</v>
      </c>
      <c r="N9" s="204">
        <v>11</v>
      </c>
      <c r="O9" s="204">
        <v>12</v>
      </c>
      <c r="P9" s="204">
        <v>13</v>
      </c>
      <c r="Q9" s="207">
        <v>14</v>
      </c>
      <c r="R9" s="203">
        <v>15</v>
      </c>
      <c r="S9" s="204">
        <v>16</v>
      </c>
      <c r="T9" s="204">
        <v>17</v>
      </c>
      <c r="U9" s="204">
        <v>18</v>
      </c>
      <c r="V9" s="204">
        <v>19</v>
      </c>
      <c r="W9" s="204">
        <v>20</v>
      </c>
      <c r="X9" s="205">
        <v>21</v>
      </c>
      <c r="Y9" s="203">
        <v>22</v>
      </c>
      <c r="Z9" s="204">
        <v>23</v>
      </c>
      <c r="AA9" s="204">
        <v>24</v>
      </c>
      <c r="AB9" s="204">
        <v>25</v>
      </c>
      <c r="AC9" s="204">
        <v>26</v>
      </c>
      <c r="AD9" s="204">
        <v>27</v>
      </c>
      <c r="AE9" s="207">
        <v>28</v>
      </c>
      <c r="AF9" s="708"/>
      <c r="AG9" s="722"/>
      <c r="AH9" s="704"/>
      <c r="AI9" s="704"/>
      <c r="AJ9" s="708"/>
      <c r="AK9" s="709"/>
      <c r="AL9" s="199" t="s">
        <v>139</v>
      </c>
    </row>
    <row r="10" spans="1:46" ht="15" customHeight="1">
      <c r="A10" s="208"/>
      <c r="B10" s="715"/>
      <c r="C10" s="209"/>
      <c r="D10" s="210" t="str">
        <f>'調書1-2'!E9</f>
        <v>-</v>
      </c>
      <c r="E10" s="210" t="str">
        <f>'調書1-2'!F9</f>
        <v>-</v>
      </c>
      <c r="F10" s="210" t="str">
        <f>'調書1-2'!G9</f>
        <v>-</v>
      </c>
      <c r="G10" s="210" t="str">
        <f>'調書1-2'!H9</f>
        <v>-</v>
      </c>
      <c r="H10" s="210" t="str">
        <f>'調書1-2'!I9</f>
        <v>-</v>
      </c>
      <c r="I10" s="210" t="str">
        <f>'調書1-2'!J9</f>
        <v>-</v>
      </c>
      <c r="J10" s="210" t="str">
        <f>'調書1-2'!K9</f>
        <v>-</v>
      </c>
      <c r="K10" s="210" t="str">
        <f>'調書1-2'!L9</f>
        <v>-</v>
      </c>
      <c r="L10" s="210" t="str">
        <f>'調書1-2'!M9</f>
        <v>-</v>
      </c>
      <c r="M10" s="210" t="str">
        <f>'調書1-2'!N9</f>
        <v>-</v>
      </c>
      <c r="N10" s="210" t="str">
        <f>'調書1-2'!O9</f>
        <v>-</v>
      </c>
      <c r="O10" s="210" t="str">
        <f>'調書1-2'!P9</f>
        <v>-</v>
      </c>
      <c r="P10" s="210" t="str">
        <f>'調書1-2'!Q9</f>
        <v>-</v>
      </c>
      <c r="Q10" s="210" t="str">
        <f>'調書1-2'!R9</f>
        <v>-</v>
      </c>
      <c r="R10" s="210" t="str">
        <f>'調書1-2'!S9</f>
        <v>-</v>
      </c>
      <c r="S10" s="210" t="str">
        <f>'調書1-2'!T9</f>
        <v>-</v>
      </c>
      <c r="T10" s="210" t="str">
        <f>'調書1-2'!U9</f>
        <v>-</v>
      </c>
      <c r="U10" s="210" t="str">
        <f>'調書1-2'!V9</f>
        <v>-</v>
      </c>
      <c r="V10" s="210" t="str">
        <f>'調書1-2'!W9</f>
        <v>-</v>
      </c>
      <c r="W10" s="210" t="str">
        <f>'調書1-2'!X9</f>
        <v>-</v>
      </c>
      <c r="X10" s="210" t="str">
        <f>'調書1-2'!Y9</f>
        <v>-</v>
      </c>
      <c r="Y10" s="210" t="str">
        <f>'調書1-2'!Z9</f>
        <v>-</v>
      </c>
      <c r="Z10" s="210" t="str">
        <f>'調書1-2'!AA9</f>
        <v>-</v>
      </c>
      <c r="AA10" s="210" t="str">
        <f>'調書1-2'!AB9</f>
        <v>-</v>
      </c>
      <c r="AB10" s="210" t="str">
        <f>'調書1-2'!AC9</f>
        <v>-</v>
      </c>
      <c r="AC10" s="210" t="str">
        <f>'調書1-2'!AD9</f>
        <v>-</v>
      </c>
      <c r="AD10" s="210" t="str">
        <f>'調書1-2'!AE9</f>
        <v>-</v>
      </c>
      <c r="AE10" s="253" t="str">
        <f>'調書1-2'!AF9</f>
        <v>-</v>
      </c>
      <c r="AF10" s="710"/>
      <c r="AG10" s="723"/>
      <c r="AH10" s="705"/>
      <c r="AI10" s="705"/>
      <c r="AJ10" s="710"/>
      <c r="AK10" s="711"/>
      <c r="AL10" s="212"/>
    </row>
    <row r="11" spans="1:46" ht="15" customHeight="1">
      <c r="A11" s="682" t="s">
        <v>91</v>
      </c>
      <c r="B11" s="683"/>
      <c r="C11" s="683"/>
      <c r="D11" s="213"/>
      <c r="E11" s="214"/>
      <c r="F11" s="214"/>
      <c r="G11" s="214"/>
      <c r="H11" s="214"/>
      <c r="I11" s="214"/>
      <c r="J11" s="215"/>
      <c r="K11" s="216"/>
      <c r="L11" s="214"/>
      <c r="M11" s="214"/>
      <c r="N11" s="214"/>
      <c r="O11" s="214"/>
      <c r="P11" s="214"/>
      <c r="Q11" s="217"/>
      <c r="R11" s="213"/>
      <c r="S11" s="214"/>
      <c r="T11" s="214"/>
      <c r="U11" s="214"/>
      <c r="V11" s="214"/>
      <c r="W11" s="214"/>
      <c r="X11" s="215"/>
      <c r="Y11" s="213"/>
      <c r="Z11" s="214"/>
      <c r="AA11" s="214"/>
      <c r="AB11" s="214"/>
      <c r="AC11" s="214"/>
      <c r="AD11" s="214"/>
      <c r="AE11" s="215"/>
      <c r="AF11" s="712"/>
      <c r="AG11" s="713"/>
      <c r="AH11" s="747"/>
      <c r="AI11" s="747"/>
      <c r="AJ11" s="747"/>
      <c r="AK11" s="748"/>
      <c r="AL11" s="218"/>
      <c r="AM11" s="219"/>
      <c r="AN11" s="219"/>
      <c r="AO11" s="219"/>
      <c r="AP11" s="219"/>
    </row>
    <row r="12" spans="1:46" ht="15" customHeight="1">
      <c r="A12" s="654"/>
      <c r="B12" s="656"/>
      <c r="C12" s="658"/>
      <c r="D12" s="220"/>
      <c r="E12" s="221"/>
      <c r="F12" s="221"/>
      <c r="G12" s="221"/>
      <c r="H12" s="221"/>
      <c r="I12" s="221"/>
      <c r="J12" s="222"/>
      <c r="K12" s="223"/>
      <c r="L12" s="221"/>
      <c r="M12" s="221"/>
      <c r="N12" s="221"/>
      <c r="O12" s="221"/>
      <c r="P12" s="221"/>
      <c r="Q12" s="224"/>
      <c r="R12" s="220"/>
      <c r="S12" s="221"/>
      <c r="T12" s="221"/>
      <c r="U12" s="221"/>
      <c r="V12" s="221"/>
      <c r="W12" s="221"/>
      <c r="X12" s="222"/>
      <c r="Y12" s="220"/>
      <c r="Z12" s="221"/>
      <c r="AA12" s="221"/>
      <c r="AB12" s="221"/>
      <c r="AC12" s="221"/>
      <c r="AD12" s="221"/>
      <c r="AE12" s="222"/>
      <c r="AF12" s="660">
        <f>SUMIF(D13:AE13,"&gt;0")</f>
        <v>0</v>
      </c>
      <c r="AG12" s="661"/>
      <c r="AH12" s="664">
        <f>AF12/4</f>
        <v>0</v>
      </c>
      <c r="AI12" s="665"/>
      <c r="AJ12" s="741">
        <f>IFERROR(IF(AF12/4/$AC$33&gt;1,1,ROUNDDOWN(AF12/4/$AC$33,1)),0)</f>
        <v>0</v>
      </c>
      <c r="AK12" s="742"/>
      <c r="AL12" s="218"/>
      <c r="AM12" s="219"/>
      <c r="AN12" s="219"/>
      <c r="AO12" s="219"/>
      <c r="AP12" s="219"/>
      <c r="AQ12" s="225"/>
      <c r="AR12" s="225"/>
      <c r="AS12" s="225"/>
      <c r="AT12" s="225"/>
    </row>
    <row r="13" spans="1:46" ht="15" customHeight="1">
      <c r="A13" s="655"/>
      <c r="B13" s="657"/>
      <c r="C13" s="659"/>
      <c r="D13" s="226" t="e">
        <f t="shared" ref="D13:AE13" si="0">VLOOKUP(D12,$B$37:$I$45,2,1)</f>
        <v>#N/A</v>
      </c>
      <c r="E13" s="227" t="e">
        <f t="shared" si="0"/>
        <v>#N/A</v>
      </c>
      <c r="F13" s="227" t="e">
        <f t="shared" si="0"/>
        <v>#N/A</v>
      </c>
      <c r="G13" s="227" t="e">
        <f t="shared" si="0"/>
        <v>#N/A</v>
      </c>
      <c r="H13" s="227" t="e">
        <f t="shared" si="0"/>
        <v>#N/A</v>
      </c>
      <c r="I13" s="227" t="e">
        <f t="shared" si="0"/>
        <v>#N/A</v>
      </c>
      <c r="J13" s="228" t="e">
        <f t="shared" si="0"/>
        <v>#N/A</v>
      </c>
      <c r="K13" s="229" t="e">
        <f t="shared" si="0"/>
        <v>#N/A</v>
      </c>
      <c r="L13" s="227" t="e">
        <f t="shared" si="0"/>
        <v>#N/A</v>
      </c>
      <c r="M13" s="227" t="e">
        <f t="shared" si="0"/>
        <v>#N/A</v>
      </c>
      <c r="N13" s="227" t="e">
        <f t="shared" si="0"/>
        <v>#N/A</v>
      </c>
      <c r="O13" s="227" t="e">
        <f t="shared" si="0"/>
        <v>#N/A</v>
      </c>
      <c r="P13" s="227" t="e">
        <f t="shared" si="0"/>
        <v>#N/A</v>
      </c>
      <c r="Q13" s="230" t="e">
        <f t="shared" si="0"/>
        <v>#N/A</v>
      </c>
      <c r="R13" s="226" t="e">
        <f t="shared" si="0"/>
        <v>#N/A</v>
      </c>
      <c r="S13" s="227" t="e">
        <f t="shared" si="0"/>
        <v>#N/A</v>
      </c>
      <c r="T13" s="227" t="e">
        <f t="shared" si="0"/>
        <v>#N/A</v>
      </c>
      <c r="U13" s="227" t="e">
        <f t="shared" si="0"/>
        <v>#N/A</v>
      </c>
      <c r="V13" s="227" t="e">
        <f t="shared" si="0"/>
        <v>#N/A</v>
      </c>
      <c r="W13" s="227" t="e">
        <f t="shared" si="0"/>
        <v>#N/A</v>
      </c>
      <c r="X13" s="228" t="e">
        <f t="shared" si="0"/>
        <v>#N/A</v>
      </c>
      <c r="Y13" s="226" t="e">
        <f t="shared" si="0"/>
        <v>#N/A</v>
      </c>
      <c r="Z13" s="227" t="e">
        <f t="shared" si="0"/>
        <v>#N/A</v>
      </c>
      <c r="AA13" s="227" t="e">
        <f t="shared" si="0"/>
        <v>#N/A</v>
      </c>
      <c r="AB13" s="227" t="e">
        <f t="shared" si="0"/>
        <v>#N/A</v>
      </c>
      <c r="AC13" s="227" t="e">
        <f t="shared" si="0"/>
        <v>#N/A</v>
      </c>
      <c r="AD13" s="227" t="e">
        <f t="shared" si="0"/>
        <v>#N/A</v>
      </c>
      <c r="AE13" s="228" t="e">
        <f t="shared" si="0"/>
        <v>#N/A</v>
      </c>
      <c r="AF13" s="662"/>
      <c r="AG13" s="663"/>
      <c r="AH13" s="666"/>
      <c r="AI13" s="667"/>
      <c r="AJ13" s="743"/>
      <c r="AK13" s="744"/>
      <c r="AL13" s="218"/>
      <c r="AM13" s="219"/>
      <c r="AN13" s="219"/>
      <c r="AO13" s="219"/>
      <c r="AP13" s="219"/>
      <c r="AQ13" s="225"/>
      <c r="AR13" s="225"/>
      <c r="AS13" s="225"/>
      <c r="AT13" s="225"/>
    </row>
    <row r="14" spans="1:46" ht="15" customHeight="1">
      <c r="A14" s="654"/>
      <c r="B14" s="656"/>
      <c r="C14" s="658"/>
      <c r="D14" s="220"/>
      <c r="E14" s="221"/>
      <c r="F14" s="221"/>
      <c r="G14" s="221"/>
      <c r="H14" s="221"/>
      <c r="I14" s="221"/>
      <c r="J14" s="222"/>
      <c r="K14" s="223"/>
      <c r="L14" s="221"/>
      <c r="M14" s="221"/>
      <c r="N14" s="221"/>
      <c r="O14" s="221"/>
      <c r="P14" s="221"/>
      <c r="Q14" s="224"/>
      <c r="R14" s="220"/>
      <c r="S14" s="221"/>
      <c r="T14" s="221"/>
      <c r="U14" s="221"/>
      <c r="V14" s="221"/>
      <c r="W14" s="221"/>
      <c r="X14" s="222"/>
      <c r="Y14" s="220"/>
      <c r="Z14" s="221"/>
      <c r="AA14" s="221"/>
      <c r="AB14" s="221"/>
      <c r="AC14" s="221"/>
      <c r="AD14" s="221"/>
      <c r="AE14" s="222"/>
      <c r="AF14" s="660">
        <f>SUMIF(D15:AE15,"&gt;0")</f>
        <v>0</v>
      </c>
      <c r="AG14" s="661"/>
      <c r="AH14" s="664">
        <f>AF14/4</f>
        <v>0</v>
      </c>
      <c r="AI14" s="665"/>
      <c r="AJ14" s="741">
        <f t="shared" ref="AJ14" si="1">IFERROR(IF(AF14/4/$AC$33&gt;1,1,ROUNDDOWN(AF14/4/$AC$33,1)),0)</f>
        <v>0</v>
      </c>
      <c r="AK14" s="742"/>
      <c r="AL14" s="218"/>
      <c r="AM14" s="219"/>
      <c r="AN14" s="219"/>
      <c r="AO14" s="219"/>
      <c r="AP14" s="219"/>
      <c r="AQ14" s="225"/>
      <c r="AR14" s="225"/>
      <c r="AS14" s="225"/>
      <c r="AT14" s="225"/>
    </row>
    <row r="15" spans="1:46" ht="15" customHeight="1">
      <c r="A15" s="655"/>
      <c r="B15" s="657"/>
      <c r="C15" s="659"/>
      <c r="D15" s="226" t="e">
        <f t="shared" ref="D15:AE15" si="2">VLOOKUP(D14,$B$37:$I$45,2,1)</f>
        <v>#N/A</v>
      </c>
      <c r="E15" s="227" t="e">
        <f t="shared" si="2"/>
        <v>#N/A</v>
      </c>
      <c r="F15" s="227" t="e">
        <f t="shared" si="2"/>
        <v>#N/A</v>
      </c>
      <c r="G15" s="227" t="e">
        <f t="shared" si="2"/>
        <v>#N/A</v>
      </c>
      <c r="H15" s="227" t="e">
        <f t="shared" si="2"/>
        <v>#N/A</v>
      </c>
      <c r="I15" s="227" t="e">
        <f t="shared" si="2"/>
        <v>#N/A</v>
      </c>
      <c r="J15" s="228" t="e">
        <f t="shared" si="2"/>
        <v>#N/A</v>
      </c>
      <c r="K15" s="229" t="e">
        <f t="shared" si="2"/>
        <v>#N/A</v>
      </c>
      <c r="L15" s="227" t="e">
        <f t="shared" si="2"/>
        <v>#N/A</v>
      </c>
      <c r="M15" s="227" t="e">
        <f t="shared" si="2"/>
        <v>#N/A</v>
      </c>
      <c r="N15" s="227" t="e">
        <f t="shared" si="2"/>
        <v>#N/A</v>
      </c>
      <c r="O15" s="227" t="e">
        <f t="shared" si="2"/>
        <v>#N/A</v>
      </c>
      <c r="P15" s="227" t="e">
        <f t="shared" si="2"/>
        <v>#N/A</v>
      </c>
      <c r="Q15" s="230" t="e">
        <f t="shared" si="2"/>
        <v>#N/A</v>
      </c>
      <c r="R15" s="226" t="e">
        <f t="shared" si="2"/>
        <v>#N/A</v>
      </c>
      <c r="S15" s="227" t="e">
        <f t="shared" si="2"/>
        <v>#N/A</v>
      </c>
      <c r="T15" s="227" t="e">
        <f t="shared" si="2"/>
        <v>#N/A</v>
      </c>
      <c r="U15" s="227" t="e">
        <f t="shared" si="2"/>
        <v>#N/A</v>
      </c>
      <c r="V15" s="227" t="e">
        <f t="shared" si="2"/>
        <v>#N/A</v>
      </c>
      <c r="W15" s="227" t="e">
        <f t="shared" si="2"/>
        <v>#N/A</v>
      </c>
      <c r="X15" s="228" t="e">
        <f t="shared" si="2"/>
        <v>#N/A</v>
      </c>
      <c r="Y15" s="226" t="e">
        <f t="shared" si="2"/>
        <v>#N/A</v>
      </c>
      <c r="Z15" s="227" t="e">
        <f t="shared" si="2"/>
        <v>#N/A</v>
      </c>
      <c r="AA15" s="227" t="e">
        <f t="shared" si="2"/>
        <v>#N/A</v>
      </c>
      <c r="AB15" s="227" t="e">
        <f t="shared" si="2"/>
        <v>#N/A</v>
      </c>
      <c r="AC15" s="227" t="e">
        <f t="shared" si="2"/>
        <v>#N/A</v>
      </c>
      <c r="AD15" s="227" t="e">
        <f t="shared" si="2"/>
        <v>#N/A</v>
      </c>
      <c r="AE15" s="228" t="e">
        <f t="shared" si="2"/>
        <v>#N/A</v>
      </c>
      <c r="AF15" s="662"/>
      <c r="AG15" s="663"/>
      <c r="AH15" s="666"/>
      <c r="AI15" s="667"/>
      <c r="AJ15" s="743"/>
      <c r="AK15" s="744"/>
      <c r="AL15" s="218"/>
      <c r="AM15" s="219"/>
      <c r="AN15" s="219"/>
      <c r="AO15" s="219"/>
      <c r="AP15" s="219"/>
      <c r="AQ15" s="225"/>
      <c r="AR15" s="225"/>
      <c r="AS15" s="225"/>
      <c r="AT15" s="225"/>
    </row>
    <row r="16" spans="1:46" ht="15" customHeight="1">
      <c r="A16" s="654"/>
      <c r="B16" s="656"/>
      <c r="C16" s="658"/>
      <c r="D16" s="220"/>
      <c r="E16" s="221"/>
      <c r="F16" s="221"/>
      <c r="G16" s="221"/>
      <c r="H16" s="221"/>
      <c r="I16" s="221"/>
      <c r="J16" s="222"/>
      <c r="K16" s="223"/>
      <c r="L16" s="221"/>
      <c r="M16" s="221"/>
      <c r="N16" s="221"/>
      <c r="O16" s="221"/>
      <c r="P16" s="221"/>
      <c r="Q16" s="224"/>
      <c r="R16" s="220"/>
      <c r="S16" s="221"/>
      <c r="T16" s="221"/>
      <c r="U16" s="221"/>
      <c r="V16" s="221"/>
      <c r="W16" s="221"/>
      <c r="X16" s="222"/>
      <c r="Y16" s="220"/>
      <c r="Z16" s="221"/>
      <c r="AA16" s="221"/>
      <c r="AB16" s="221"/>
      <c r="AC16" s="221"/>
      <c r="AD16" s="221"/>
      <c r="AE16" s="222"/>
      <c r="AF16" s="660">
        <f>SUMIF(D17:AE17,"&gt;0")</f>
        <v>0</v>
      </c>
      <c r="AG16" s="661"/>
      <c r="AH16" s="664">
        <f>AF16/4</f>
        <v>0</v>
      </c>
      <c r="AI16" s="665"/>
      <c r="AJ16" s="741">
        <f t="shared" ref="AJ16" si="3">IFERROR(IF(AF16/4/$AC$33&gt;1,1,ROUNDDOWN(AF16/4/$AC$33,1)),0)</f>
        <v>0</v>
      </c>
      <c r="AK16" s="742"/>
      <c r="AL16" s="218"/>
      <c r="AM16" s="219"/>
      <c r="AN16" s="219"/>
      <c r="AO16" s="219"/>
      <c r="AP16" s="219"/>
      <c r="AQ16" s="225"/>
      <c r="AR16" s="225"/>
      <c r="AS16" s="225"/>
      <c r="AT16" s="225"/>
    </row>
    <row r="17" spans="1:46" ht="15" customHeight="1">
      <c r="A17" s="655"/>
      <c r="B17" s="657"/>
      <c r="C17" s="659"/>
      <c r="D17" s="226" t="e">
        <f t="shared" ref="D17:AE17" si="4">VLOOKUP(D16,$B$37:$I$45,2,1)</f>
        <v>#N/A</v>
      </c>
      <c r="E17" s="227" t="e">
        <f t="shared" si="4"/>
        <v>#N/A</v>
      </c>
      <c r="F17" s="227" t="e">
        <f t="shared" si="4"/>
        <v>#N/A</v>
      </c>
      <c r="G17" s="227" t="e">
        <f t="shared" si="4"/>
        <v>#N/A</v>
      </c>
      <c r="H17" s="227" t="e">
        <f t="shared" si="4"/>
        <v>#N/A</v>
      </c>
      <c r="I17" s="227" t="e">
        <f t="shared" si="4"/>
        <v>#N/A</v>
      </c>
      <c r="J17" s="228" t="e">
        <f t="shared" si="4"/>
        <v>#N/A</v>
      </c>
      <c r="K17" s="229" t="e">
        <f t="shared" si="4"/>
        <v>#N/A</v>
      </c>
      <c r="L17" s="227" t="e">
        <f t="shared" si="4"/>
        <v>#N/A</v>
      </c>
      <c r="M17" s="227" t="e">
        <f t="shared" si="4"/>
        <v>#N/A</v>
      </c>
      <c r="N17" s="227" t="e">
        <f t="shared" si="4"/>
        <v>#N/A</v>
      </c>
      <c r="O17" s="227" t="e">
        <f t="shared" si="4"/>
        <v>#N/A</v>
      </c>
      <c r="P17" s="227" t="e">
        <f t="shared" si="4"/>
        <v>#N/A</v>
      </c>
      <c r="Q17" s="230" t="e">
        <f t="shared" si="4"/>
        <v>#N/A</v>
      </c>
      <c r="R17" s="226" t="e">
        <f t="shared" si="4"/>
        <v>#N/A</v>
      </c>
      <c r="S17" s="227" t="e">
        <f t="shared" si="4"/>
        <v>#N/A</v>
      </c>
      <c r="T17" s="227" t="e">
        <f t="shared" si="4"/>
        <v>#N/A</v>
      </c>
      <c r="U17" s="227" t="e">
        <f t="shared" si="4"/>
        <v>#N/A</v>
      </c>
      <c r="V17" s="227" t="e">
        <f t="shared" si="4"/>
        <v>#N/A</v>
      </c>
      <c r="W17" s="227" t="e">
        <f t="shared" si="4"/>
        <v>#N/A</v>
      </c>
      <c r="X17" s="228" t="e">
        <f t="shared" si="4"/>
        <v>#N/A</v>
      </c>
      <c r="Y17" s="226" t="e">
        <f t="shared" si="4"/>
        <v>#N/A</v>
      </c>
      <c r="Z17" s="227" t="e">
        <f t="shared" si="4"/>
        <v>#N/A</v>
      </c>
      <c r="AA17" s="227" t="e">
        <f t="shared" si="4"/>
        <v>#N/A</v>
      </c>
      <c r="AB17" s="227" t="e">
        <f t="shared" si="4"/>
        <v>#N/A</v>
      </c>
      <c r="AC17" s="227" t="e">
        <f t="shared" si="4"/>
        <v>#N/A</v>
      </c>
      <c r="AD17" s="227" t="e">
        <f t="shared" si="4"/>
        <v>#N/A</v>
      </c>
      <c r="AE17" s="228" t="e">
        <f t="shared" si="4"/>
        <v>#N/A</v>
      </c>
      <c r="AF17" s="662"/>
      <c r="AG17" s="663"/>
      <c r="AH17" s="666"/>
      <c r="AI17" s="667"/>
      <c r="AJ17" s="743"/>
      <c r="AK17" s="744"/>
      <c r="AL17" s="218"/>
      <c r="AM17" s="219"/>
      <c r="AN17" s="219"/>
      <c r="AO17" s="219"/>
      <c r="AP17" s="219"/>
      <c r="AQ17" s="225"/>
      <c r="AR17" s="225"/>
      <c r="AS17" s="225"/>
      <c r="AT17" s="225"/>
    </row>
    <row r="18" spans="1:46" ht="15" customHeight="1">
      <c r="A18" s="654"/>
      <c r="B18" s="702"/>
      <c r="C18" s="658"/>
      <c r="D18" s="220"/>
      <c r="E18" s="221"/>
      <c r="F18" s="221"/>
      <c r="G18" s="221"/>
      <c r="H18" s="221"/>
      <c r="I18" s="221"/>
      <c r="J18" s="222"/>
      <c r="K18" s="223"/>
      <c r="L18" s="221"/>
      <c r="M18" s="221"/>
      <c r="N18" s="221"/>
      <c r="O18" s="221"/>
      <c r="P18" s="221"/>
      <c r="Q18" s="224"/>
      <c r="R18" s="220"/>
      <c r="S18" s="221"/>
      <c r="T18" s="221"/>
      <c r="U18" s="221"/>
      <c r="V18" s="221"/>
      <c r="W18" s="221"/>
      <c r="X18" s="222"/>
      <c r="Y18" s="220"/>
      <c r="Z18" s="221"/>
      <c r="AA18" s="221"/>
      <c r="AB18" s="221"/>
      <c r="AC18" s="221"/>
      <c r="AD18" s="221"/>
      <c r="AE18" s="222"/>
      <c r="AF18" s="660">
        <f>SUMIF(D19:AE19,"&gt;0")</f>
        <v>0</v>
      </c>
      <c r="AG18" s="661"/>
      <c r="AH18" s="664">
        <f>AF18/4</f>
        <v>0</v>
      </c>
      <c r="AI18" s="665"/>
      <c r="AJ18" s="741">
        <f t="shared" ref="AJ18" si="5">IFERROR(IF(AF18/4/$AC$33&gt;1,1,ROUNDDOWN(AF18/4/$AC$33,1)),0)</f>
        <v>0</v>
      </c>
      <c r="AK18" s="742"/>
      <c r="AL18" s="218"/>
      <c r="AM18" s="219"/>
      <c r="AN18" s="219"/>
      <c r="AO18" s="219"/>
      <c r="AP18" s="219"/>
      <c r="AQ18" s="225"/>
      <c r="AR18" s="225"/>
      <c r="AS18" s="225"/>
      <c r="AT18" s="225"/>
    </row>
    <row r="19" spans="1:46" ht="15" customHeight="1">
      <c r="A19" s="655"/>
      <c r="B19" s="703"/>
      <c r="C19" s="659"/>
      <c r="D19" s="226" t="e">
        <f t="shared" ref="D19:AE19" si="6">VLOOKUP(D18,$B$37:$I$45,2,1)</f>
        <v>#N/A</v>
      </c>
      <c r="E19" s="227" t="e">
        <f t="shared" si="6"/>
        <v>#N/A</v>
      </c>
      <c r="F19" s="227" t="e">
        <f t="shared" si="6"/>
        <v>#N/A</v>
      </c>
      <c r="G19" s="227" t="e">
        <f t="shared" si="6"/>
        <v>#N/A</v>
      </c>
      <c r="H19" s="227" t="e">
        <f t="shared" si="6"/>
        <v>#N/A</v>
      </c>
      <c r="I19" s="227" t="e">
        <f t="shared" si="6"/>
        <v>#N/A</v>
      </c>
      <c r="J19" s="228" t="e">
        <f t="shared" si="6"/>
        <v>#N/A</v>
      </c>
      <c r="K19" s="229" t="e">
        <f t="shared" si="6"/>
        <v>#N/A</v>
      </c>
      <c r="L19" s="227" t="e">
        <f t="shared" si="6"/>
        <v>#N/A</v>
      </c>
      <c r="M19" s="227" t="e">
        <f t="shared" si="6"/>
        <v>#N/A</v>
      </c>
      <c r="N19" s="227" t="e">
        <f t="shared" si="6"/>
        <v>#N/A</v>
      </c>
      <c r="O19" s="227" t="e">
        <f t="shared" si="6"/>
        <v>#N/A</v>
      </c>
      <c r="P19" s="227" t="e">
        <f t="shared" si="6"/>
        <v>#N/A</v>
      </c>
      <c r="Q19" s="230" t="e">
        <f t="shared" si="6"/>
        <v>#N/A</v>
      </c>
      <c r="R19" s="226" t="e">
        <f t="shared" si="6"/>
        <v>#N/A</v>
      </c>
      <c r="S19" s="227" t="e">
        <f t="shared" si="6"/>
        <v>#N/A</v>
      </c>
      <c r="T19" s="227" t="e">
        <f t="shared" si="6"/>
        <v>#N/A</v>
      </c>
      <c r="U19" s="227" t="e">
        <f t="shared" si="6"/>
        <v>#N/A</v>
      </c>
      <c r="V19" s="227" t="e">
        <f t="shared" si="6"/>
        <v>#N/A</v>
      </c>
      <c r="W19" s="227" t="e">
        <f t="shared" si="6"/>
        <v>#N/A</v>
      </c>
      <c r="X19" s="228" t="e">
        <f t="shared" si="6"/>
        <v>#N/A</v>
      </c>
      <c r="Y19" s="226" t="e">
        <f t="shared" si="6"/>
        <v>#N/A</v>
      </c>
      <c r="Z19" s="227" t="e">
        <f t="shared" si="6"/>
        <v>#N/A</v>
      </c>
      <c r="AA19" s="227" t="e">
        <f t="shared" si="6"/>
        <v>#N/A</v>
      </c>
      <c r="AB19" s="227" t="e">
        <f t="shared" si="6"/>
        <v>#N/A</v>
      </c>
      <c r="AC19" s="227" t="e">
        <f t="shared" si="6"/>
        <v>#N/A</v>
      </c>
      <c r="AD19" s="227" t="e">
        <f t="shared" si="6"/>
        <v>#N/A</v>
      </c>
      <c r="AE19" s="228" t="e">
        <f t="shared" si="6"/>
        <v>#N/A</v>
      </c>
      <c r="AF19" s="662"/>
      <c r="AG19" s="663"/>
      <c r="AH19" s="666"/>
      <c r="AI19" s="667"/>
      <c r="AJ19" s="743"/>
      <c r="AK19" s="744"/>
      <c r="AL19" s="218"/>
    </row>
    <row r="20" spans="1:46" ht="15" customHeight="1">
      <c r="A20" s="654"/>
      <c r="B20" s="656"/>
      <c r="C20" s="658"/>
      <c r="D20" s="220"/>
      <c r="E20" s="221"/>
      <c r="F20" s="221"/>
      <c r="G20" s="221"/>
      <c r="H20" s="221"/>
      <c r="I20" s="221"/>
      <c r="J20" s="222"/>
      <c r="K20" s="223"/>
      <c r="L20" s="221"/>
      <c r="M20" s="221"/>
      <c r="N20" s="221"/>
      <c r="O20" s="221"/>
      <c r="P20" s="221"/>
      <c r="Q20" s="224"/>
      <c r="R20" s="220"/>
      <c r="S20" s="221"/>
      <c r="T20" s="221"/>
      <c r="U20" s="221"/>
      <c r="V20" s="221"/>
      <c r="W20" s="221"/>
      <c r="X20" s="222"/>
      <c r="Y20" s="220"/>
      <c r="Z20" s="221"/>
      <c r="AA20" s="221"/>
      <c r="AB20" s="221"/>
      <c r="AC20" s="221"/>
      <c r="AD20" s="221"/>
      <c r="AE20" s="222"/>
      <c r="AF20" s="660">
        <f>SUMIF(D21:AE21,"&gt;0")</f>
        <v>0</v>
      </c>
      <c r="AG20" s="661"/>
      <c r="AH20" s="664">
        <f>AF20/4</f>
        <v>0</v>
      </c>
      <c r="AI20" s="665"/>
      <c r="AJ20" s="741">
        <f t="shared" ref="AJ20" si="7">IFERROR(IF(AF20/4/$AC$33&gt;1,1,ROUNDDOWN(AF20/4/$AC$33,1)),0)</f>
        <v>0</v>
      </c>
      <c r="AK20" s="742"/>
      <c r="AL20" s="218"/>
    </row>
    <row r="21" spans="1:46" ht="15" customHeight="1">
      <c r="A21" s="655"/>
      <c r="B21" s="657"/>
      <c r="C21" s="659"/>
      <c r="D21" s="226" t="e">
        <f t="shared" ref="D21:AE21" si="8">VLOOKUP(D20,$B$37:$I$45,2,1)</f>
        <v>#N/A</v>
      </c>
      <c r="E21" s="227" t="e">
        <f t="shared" si="8"/>
        <v>#N/A</v>
      </c>
      <c r="F21" s="227" t="e">
        <f t="shared" si="8"/>
        <v>#N/A</v>
      </c>
      <c r="G21" s="227" t="e">
        <f t="shared" si="8"/>
        <v>#N/A</v>
      </c>
      <c r="H21" s="227" t="e">
        <f t="shared" si="8"/>
        <v>#N/A</v>
      </c>
      <c r="I21" s="227" t="e">
        <f t="shared" si="8"/>
        <v>#N/A</v>
      </c>
      <c r="J21" s="228" t="e">
        <f t="shared" si="8"/>
        <v>#N/A</v>
      </c>
      <c r="K21" s="229" t="e">
        <f t="shared" si="8"/>
        <v>#N/A</v>
      </c>
      <c r="L21" s="227" t="e">
        <f t="shared" si="8"/>
        <v>#N/A</v>
      </c>
      <c r="M21" s="227" t="e">
        <f t="shared" si="8"/>
        <v>#N/A</v>
      </c>
      <c r="N21" s="227" t="e">
        <f t="shared" si="8"/>
        <v>#N/A</v>
      </c>
      <c r="O21" s="227" t="e">
        <f t="shared" si="8"/>
        <v>#N/A</v>
      </c>
      <c r="P21" s="227" t="e">
        <f t="shared" si="8"/>
        <v>#N/A</v>
      </c>
      <c r="Q21" s="230" t="e">
        <f t="shared" si="8"/>
        <v>#N/A</v>
      </c>
      <c r="R21" s="226" t="e">
        <f t="shared" si="8"/>
        <v>#N/A</v>
      </c>
      <c r="S21" s="227" t="e">
        <f t="shared" si="8"/>
        <v>#N/A</v>
      </c>
      <c r="T21" s="227" t="e">
        <f t="shared" si="8"/>
        <v>#N/A</v>
      </c>
      <c r="U21" s="227" t="e">
        <f t="shared" si="8"/>
        <v>#N/A</v>
      </c>
      <c r="V21" s="227" t="e">
        <f t="shared" si="8"/>
        <v>#N/A</v>
      </c>
      <c r="W21" s="227" t="e">
        <f t="shared" si="8"/>
        <v>#N/A</v>
      </c>
      <c r="X21" s="228" t="e">
        <f t="shared" si="8"/>
        <v>#N/A</v>
      </c>
      <c r="Y21" s="226" t="e">
        <f t="shared" si="8"/>
        <v>#N/A</v>
      </c>
      <c r="Z21" s="227" t="e">
        <f t="shared" si="8"/>
        <v>#N/A</v>
      </c>
      <c r="AA21" s="227" t="e">
        <f t="shared" si="8"/>
        <v>#N/A</v>
      </c>
      <c r="AB21" s="227" t="e">
        <f t="shared" si="8"/>
        <v>#N/A</v>
      </c>
      <c r="AC21" s="227" t="e">
        <f t="shared" si="8"/>
        <v>#N/A</v>
      </c>
      <c r="AD21" s="227" t="e">
        <f t="shared" si="8"/>
        <v>#N/A</v>
      </c>
      <c r="AE21" s="228" t="e">
        <f t="shared" si="8"/>
        <v>#N/A</v>
      </c>
      <c r="AF21" s="662"/>
      <c r="AG21" s="663"/>
      <c r="AH21" s="666"/>
      <c r="AI21" s="667"/>
      <c r="AJ21" s="743"/>
      <c r="AK21" s="744"/>
      <c r="AL21" s="218"/>
    </row>
    <row r="22" spans="1:46" ht="15" customHeight="1">
      <c r="A22" s="654"/>
      <c r="B22" s="656"/>
      <c r="C22" s="658"/>
      <c r="D22" s="220"/>
      <c r="E22" s="221"/>
      <c r="F22" s="221"/>
      <c r="G22" s="221"/>
      <c r="H22" s="221"/>
      <c r="I22" s="221"/>
      <c r="J22" s="222"/>
      <c r="K22" s="223"/>
      <c r="L22" s="221"/>
      <c r="M22" s="221"/>
      <c r="N22" s="221"/>
      <c r="O22" s="221"/>
      <c r="P22" s="221"/>
      <c r="Q22" s="224"/>
      <c r="R22" s="220"/>
      <c r="S22" s="221"/>
      <c r="T22" s="221"/>
      <c r="U22" s="221"/>
      <c r="V22" s="221"/>
      <c r="W22" s="221"/>
      <c r="X22" s="222"/>
      <c r="Y22" s="220"/>
      <c r="Z22" s="221"/>
      <c r="AA22" s="221"/>
      <c r="AB22" s="221"/>
      <c r="AC22" s="221"/>
      <c r="AD22" s="221"/>
      <c r="AE22" s="222"/>
      <c r="AF22" s="660">
        <f>SUMIF(D23:AE23,"&gt;0")</f>
        <v>0</v>
      </c>
      <c r="AG22" s="661"/>
      <c r="AH22" s="664">
        <f>AF22/4</f>
        <v>0</v>
      </c>
      <c r="AI22" s="665"/>
      <c r="AJ22" s="741">
        <f t="shared" ref="AJ22" si="9">IFERROR(IF(AF22/4/$AC$33&gt;1,1,ROUNDDOWN(AF22/4/$AC$33,1)),0)</f>
        <v>0</v>
      </c>
      <c r="AK22" s="742"/>
      <c r="AL22" s="218"/>
    </row>
    <row r="23" spans="1:46" ht="15" customHeight="1">
      <c r="A23" s="655"/>
      <c r="B23" s="657"/>
      <c r="C23" s="659"/>
      <c r="D23" s="226" t="e">
        <f t="shared" ref="D23:AE23" si="10">VLOOKUP(D22,$B$37:$I$45,2,1)</f>
        <v>#N/A</v>
      </c>
      <c r="E23" s="227" t="e">
        <f t="shared" si="10"/>
        <v>#N/A</v>
      </c>
      <c r="F23" s="227" t="e">
        <f t="shared" si="10"/>
        <v>#N/A</v>
      </c>
      <c r="G23" s="227" t="e">
        <f t="shared" si="10"/>
        <v>#N/A</v>
      </c>
      <c r="H23" s="227" t="e">
        <f t="shared" si="10"/>
        <v>#N/A</v>
      </c>
      <c r="I23" s="227" t="e">
        <f t="shared" si="10"/>
        <v>#N/A</v>
      </c>
      <c r="J23" s="228" t="e">
        <f t="shared" si="10"/>
        <v>#N/A</v>
      </c>
      <c r="K23" s="229" t="e">
        <f t="shared" si="10"/>
        <v>#N/A</v>
      </c>
      <c r="L23" s="227" t="e">
        <f t="shared" si="10"/>
        <v>#N/A</v>
      </c>
      <c r="M23" s="227" t="e">
        <f t="shared" si="10"/>
        <v>#N/A</v>
      </c>
      <c r="N23" s="227" t="e">
        <f t="shared" si="10"/>
        <v>#N/A</v>
      </c>
      <c r="O23" s="227" t="e">
        <f t="shared" si="10"/>
        <v>#N/A</v>
      </c>
      <c r="P23" s="227" t="e">
        <f t="shared" si="10"/>
        <v>#N/A</v>
      </c>
      <c r="Q23" s="230" t="e">
        <f t="shared" si="10"/>
        <v>#N/A</v>
      </c>
      <c r="R23" s="226" t="e">
        <f t="shared" si="10"/>
        <v>#N/A</v>
      </c>
      <c r="S23" s="227" t="e">
        <f t="shared" si="10"/>
        <v>#N/A</v>
      </c>
      <c r="T23" s="227" t="e">
        <f t="shared" si="10"/>
        <v>#N/A</v>
      </c>
      <c r="U23" s="227" t="e">
        <f t="shared" si="10"/>
        <v>#N/A</v>
      </c>
      <c r="V23" s="227" t="e">
        <f t="shared" si="10"/>
        <v>#N/A</v>
      </c>
      <c r="W23" s="227" t="e">
        <f t="shared" si="10"/>
        <v>#N/A</v>
      </c>
      <c r="X23" s="228" t="e">
        <f t="shared" si="10"/>
        <v>#N/A</v>
      </c>
      <c r="Y23" s="226" t="e">
        <f t="shared" si="10"/>
        <v>#N/A</v>
      </c>
      <c r="Z23" s="227" t="e">
        <f t="shared" si="10"/>
        <v>#N/A</v>
      </c>
      <c r="AA23" s="227" t="e">
        <f t="shared" si="10"/>
        <v>#N/A</v>
      </c>
      <c r="AB23" s="227" t="e">
        <f t="shared" si="10"/>
        <v>#N/A</v>
      </c>
      <c r="AC23" s="227" t="e">
        <f t="shared" si="10"/>
        <v>#N/A</v>
      </c>
      <c r="AD23" s="227" t="e">
        <f t="shared" si="10"/>
        <v>#N/A</v>
      </c>
      <c r="AE23" s="228" t="e">
        <f t="shared" si="10"/>
        <v>#N/A</v>
      </c>
      <c r="AF23" s="662"/>
      <c r="AG23" s="663"/>
      <c r="AH23" s="666"/>
      <c r="AI23" s="667"/>
      <c r="AJ23" s="743"/>
      <c r="AK23" s="744"/>
      <c r="AL23" s="218"/>
    </row>
    <row r="24" spans="1:46" ht="15" customHeight="1">
      <c r="A24" s="654"/>
      <c r="B24" s="656"/>
      <c r="C24" s="658"/>
      <c r="D24" s="220"/>
      <c r="E24" s="221"/>
      <c r="F24" s="221"/>
      <c r="G24" s="221"/>
      <c r="H24" s="221"/>
      <c r="I24" s="221"/>
      <c r="J24" s="222"/>
      <c r="K24" s="223"/>
      <c r="L24" s="221"/>
      <c r="M24" s="221"/>
      <c r="N24" s="221"/>
      <c r="O24" s="221"/>
      <c r="P24" s="221"/>
      <c r="Q24" s="224"/>
      <c r="R24" s="220"/>
      <c r="S24" s="221"/>
      <c r="T24" s="221"/>
      <c r="U24" s="221"/>
      <c r="V24" s="221"/>
      <c r="W24" s="221"/>
      <c r="X24" s="222"/>
      <c r="Y24" s="220"/>
      <c r="Z24" s="221"/>
      <c r="AA24" s="221"/>
      <c r="AB24" s="221"/>
      <c r="AC24" s="221"/>
      <c r="AD24" s="221"/>
      <c r="AE24" s="222"/>
      <c r="AF24" s="660">
        <f>SUMIF(D25:AE25,"&gt;0")</f>
        <v>0</v>
      </c>
      <c r="AG24" s="661"/>
      <c r="AH24" s="664">
        <f>AF24/4</f>
        <v>0</v>
      </c>
      <c r="AI24" s="665"/>
      <c r="AJ24" s="741">
        <f t="shared" ref="AJ24" si="11">IFERROR(IF(AF24/4/$AC$33&gt;1,1,ROUNDDOWN(AF24/4/$AC$33,1)),0)</f>
        <v>0</v>
      </c>
      <c r="AK24" s="742"/>
      <c r="AL24" s="218"/>
      <c r="AM24" s="219"/>
      <c r="AN24" s="219"/>
      <c r="AO24" s="219"/>
      <c r="AP24" s="219"/>
      <c r="AQ24" s="225"/>
      <c r="AR24" s="225"/>
      <c r="AS24" s="225"/>
      <c r="AT24" s="225"/>
    </row>
    <row r="25" spans="1:46" ht="15" customHeight="1">
      <c r="A25" s="655"/>
      <c r="B25" s="657"/>
      <c r="C25" s="659"/>
      <c r="D25" s="226" t="e">
        <f t="shared" ref="D25:AE25" si="12">VLOOKUP(D24,$B$37:$I$45,2,1)</f>
        <v>#N/A</v>
      </c>
      <c r="E25" s="227" t="e">
        <f t="shared" si="12"/>
        <v>#N/A</v>
      </c>
      <c r="F25" s="227" t="e">
        <f t="shared" si="12"/>
        <v>#N/A</v>
      </c>
      <c r="G25" s="227" t="e">
        <f t="shared" si="12"/>
        <v>#N/A</v>
      </c>
      <c r="H25" s="227" t="e">
        <f t="shared" si="12"/>
        <v>#N/A</v>
      </c>
      <c r="I25" s="227" t="e">
        <f t="shared" si="12"/>
        <v>#N/A</v>
      </c>
      <c r="J25" s="228" t="e">
        <f t="shared" si="12"/>
        <v>#N/A</v>
      </c>
      <c r="K25" s="229" t="e">
        <f t="shared" si="12"/>
        <v>#N/A</v>
      </c>
      <c r="L25" s="227" t="e">
        <f t="shared" si="12"/>
        <v>#N/A</v>
      </c>
      <c r="M25" s="227" t="e">
        <f t="shared" si="12"/>
        <v>#N/A</v>
      </c>
      <c r="N25" s="227" t="e">
        <f t="shared" si="12"/>
        <v>#N/A</v>
      </c>
      <c r="O25" s="227" t="e">
        <f t="shared" si="12"/>
        <v>#N/A</v>
      </c>
      <c r="P25" s="227" t="e">
        <f t="shared" si="12"/>
        <v>#N/A</v>
      </c>
      <c r="Q25" s="230" t="e">
        <f t="shared" si="12"/>
        <v>#N/A</v>
      </c>
      <c r="R25" s="226" t="e">
        <f t="shared" si="12"/>
        <v>#N/A</v>
      </c>
      <c r="S25" s="227" t="e">
        <f t="shared" si="12"/>
        <v>#N/A</v>
      </c>
      <c r="T25" s="227" t="e">
        <f t="shared" si="12"/>
        <v>#N/A</v>
      </c>
      <c r="U25" s="227" t="e">
        <f t="shared" si="12"/>
        <v>#N/A</v>
      </c>
      <c r="V25" s="227" t="e">
        <f t="shared" si="12"/>
        <v>#N/A</v>
      </c>
      <c r="W25" s="227" t="e">
        <f t="shared" si="12"/>
        <v>#N/A</v>
      </c>
      <c r="X25" s="228" t="e">
        <f t="shared" si="12"/>
        <v>#N/A</v>
      </c>
      <c r="Y25" s="226" t="e">
        <f t="shared" si="12"/>
        <v>#N/A</v>
      </c>
      <c r="Z25" s="227" t="e">
        <f t="shared" si="12"/>
        <v>#N/A</v>
      </c>
      <c r="AA25" s="227" t="e">
        <f t="shared" si="12"/>
        <v>#N/A</v>
      </c>
      <c r="AB25" s="227" t="e">
        <f t="shared" si="12"/>
        <v>#N/A</v>
      </c>
      <c r="AC25" s="227" t="e">
        <f t="shared" si="12"/>
        <v>#N/A</v>
      </c>
      <c r="AD25" s="227" t="e">
        <f t="shared" si="12"/>
        <v>#N/A</v>
      </c>
      <c r="AE25" s="228" t="e">
        <f t="shared" si="12"/>
        <v>#N/A</v>
      </c>
      <c r="AF25" s="662"/>
      <c r="AG25" s="663"/>
      <c r="AH25" s="666"/>
      <c r="AI25" s="667"/>
      <c r="AJ25" s="743"/>
      <c r="AK25" s="744"/>
      <c r="AL25" s="218"/>
      <c r="AM25" s="219"/>
      <c r="AN25" s="219"/>
      <c r="AO25" s="219"/>
      <c r="AP25" s="219"/>
      <c r="AQ25" s="225"/>
      <c r="AR25" s="225"/>
      <c r="AS25" s="225"/>
      <c r="AT25" s="225"/>
    </row>
    <row r="26" spans="1:46" ht="15" customHeight="1">
      <c r="A26" s="654"/>
      <c r="B26" s="656"/>
      <c r="C26" s="658"/>
      <c r="D26" s="220"/>
      <c r="E26" s="221"/>
      <c r="F26" s="221"/>
      <c r="G26" s="221"/>
      <c r="H26" s="221"/>
      <c r="I26" s="221"/>
      <c r="J26" s="222"/>
      <c r="K26" s="223"/>
      <c r="L26" s="221"/>
      <c r="M26" s="221"/>
      <c r="N26" s="221"/>
      <c r="O26" s="221"/>
      <c r="P26" s="221"/>
      <c r="Q26" s="224"/>
      <c r="R26" s="220"/>
      <c r="S26" s="221"/>
      <c r="T26" s="221"/>
      <c r="U26" s="221"/>
      <c r="V26" s="221"/>
      <c r="W26" s="221"/>
      <c r="X26" s="222"/>
      <c r="Y26" s="220"/>
      <c r="Z26" s="221"/>
      <c r="AA26" s="221"/>
      <c r="AB26" s="221"/>
      <c r="AC26" s="221"/>
      <c r="AD26" s="221"/>
      <c r="AE26" s="222"/>
      <c r="AF26" s="660">
        <f>SUMIF(D27:AE27,"&gt;0")</f>
        <v>0</v>
      </c>
      <c r="AG26" s="661"/>
      <c r="AH26" s="664">
        <f>AF26/4</f>
        <v>0</v>
      </c>
      <c r="AI26" s="665"/>
      <c r="AJ26" s="741">
        <f t="shared" ref="AJ26" si="13">IFERROR(IF(AF26/4/$AC$33&gt;1,1,ROUNDDOWN(AF26/4/$AC$33,1)),0)</f>
        <v>0</v>
      </c>
      <c r="AK26" s="742"/>
      <c r="AL26" s="218"/>
      <c r="AM26" s="219"/>
      <c r="AN26" s="219"/>
      <c r="AO26" s="219"/>
      <c r="AP26" s="219"/>
      <c r="AQ26" s="225"/>
      <c r="AR26" s="225"/>
      <c r="AS26" s="225"/>
      <c r="AT26" s="225"/>
    </row>
    <row r="27" spans="1:46" ht="15" customHeight="1">
      <c r="A27" s="655"/>
      <c r="B27" s="657"/>
      <c r="C27" s="659"/>
      <c r="D27" s="226" t="e">
        <f t="shared" ref="D27:AE27" si="14">VLOOKUP(D26,$B$37:$I$45,2,1)</f>
        <v>#N/A</v>
      </c>
      <c r="E27" s="227" t="e">
        <f t="shared" si="14"/>
        <v>#N/A</v>
      </c>
      <c r="F27" s="227" t="e">
        <f t="shared" si="14"/>
        <v>#N/A</v>
      </c>
      <c r="G27" s="227" t="e">
        <f t="shared" si="14"/>
        <v>#N/A</v>
      </c>
      <c r="H27" s="227" t="e">
        <f t="shared" si="14"/>
        <v>#N/A</v>
      </c>
      <c r="I27" s="227" t="e">
        <f t="shared" si="14"/>
        <v>#N/A</v>
      </c>
      <c r="J27" s="228" t="e">
        <f t="shared" si="14"/>
        <v>#N/A</v>
      </c>
      <c r="K27" s="229" t="e">
        <f t="shared" si="14"/>
        <v>#N/A</v>
      </c>
      <c r="L27" s="227" t="e">
        <f t="shared" si="14"/>
        <v>#N/A</v>
      </c>
      <c r="M27" s="227" t="e">
        <f t="shared" si="14"/>
        <v>#N/A</v>
      </c>
      <c r="N27" s="227" t="e">
        <f t="shared" si="14"/>
        <v>#N/A</v>
      </c>
      <c r="O27" s="227" t="e">
        <f t="shared" si="14"/>
        <v>#N/A</v>
      </c>
      <c r="P27" s="227" t="e">
        <f t="shared" si="14"/>
        <v>#N/A</v>
      </c>
      <c r="Q27" s="230" t="e">
        <f t="shared" si="14"/>
        <v>#N/A</v>
      </c>
      <c r="R27" s="226" t="e">
        <f t="shared" si="14"/>
        <v>#N/A</v>
      </c>
      <c r="S27" s="227" t="e">
        <f t="shared" si="14"/>
        <v>#N/A</v>
      </c>
      <c r="T27" s="227" t="e">
        <f t="shared" si="14"/>
        <v>#N/A</v>
      </c>
      <c r="U27" s="227" t="e">
        <f t="shared" si="14"/>
        <v>#N/A</v>
      </c>
      <c r="V27" s="227" t="e">
        <f t="shared" si="14"/>
        <v>#N/A</v>
      </c>
      <c r="W27" s="227" t="e">
        <f t="shared" si="14"/>
        <v>#N/A</v>
      </c>
      <c r="X27" s="228" t="e">
        <f t="shared" si="14"/>
        <v>#N/A</v>
      </c>
      <c r="Y27" s="226" t="e">
        <f t="shared" si="14"/>
        <v>#N/A</v>
      </c>
      <c r="Z27" s="227" t="e">
        <f t="shared" si="14"/>
        <v>#N/A</v>
      </c>
      <c r="AA27" s="227" t="e">
        <f t="shared" si="14"/>
        <v>#N/A</v>
      </c>
      <c r="AB27" s="227" t="e">
        <f t="shared" si="14"/>
        <v>#N/A</v>
      </c>
      <c r="AC27" s="227" t="e">
        <f t="shared" si="14"/>
        <v>#N/A</v>
      </c>
      <c r="AD27" s="227" t="e">
        <f t="shared" si="14"/>
        <v>#N/A</v>
      </c>
      <c r="AE27" s="228" t="e">
        <f t="shared" si="14"/>
        <v>#N/A</v>
      </c>
      <c r="AF27" s="662"/>
      <c r="AG27" s="663"/>
      <c r="AH27" s="666"/>
      <c r="AI27" s="667"/>
      <c r="AJ27" s="743"/>
      <c r="AK27" s="744"/>
      <c r="AL27" s="218"/>
      <c r="AM27" s="219"/>
      <c r="AN27" s="219"/>
      <c r="AO27" s="219"/>
      <c r="AP27" s="219"/>
      <c r="AQ27" s="225"/>
      <c r="AR27" s="225"/>
      <c r="AS27" s="225"/>
      <c r="AT27" s="225"/>
    </row>
    <row r="28" spans="1:46" ht="15" customHeight="1">
      <c r="A28" s="654"/>
      <c r="B28" s="656"/>
      <c r="C28" s="658"/>
      <c r="D28" s="220"/>
      <c r="E28" s="221"/>
      <c r="F28" s="221"/>
      <c r="G28" s="221"/>
      <c r="H28" s="221"/>
      <c r="I28" s="221"/>
      <c r="J28" s="222"/>
      <c r="K28" s="223"/>
      <c r="L28" s="221"/>
      <c r="M28" s="221"/>
      <c r="N28" s="221"/>
      <c r="O28" s="221"/>
      <c r="P28" s="221"/>
      <c r="Q28" s="224"/>
      <c r="R28" s="220"/>
      <c r="S28" s="221"/>
      <c r="T28" s="221"/>
      <c r="U28" s="221"/>
      <c r="V28" s="221"/>
      <c r="W28" s="221"/>
      <c r="X28" s="222"/>
      <c r="Y28" s="220"/>
      <c r="Z28" s="221"/>
      <c r="AA28" s="221"/>
      <c r="AB28" s="221"/>
      <c r="AC28" s="221"/>
      <c r="AD28" s="221"/>
      <c r="AE28" s="222"/>
      <c r="AF28" s="660">
        <f>SUMIF(D29:AE29,"&gt;0")</f>
        <v>0</v>
      </c>
      <c r="AG28" s="661"/>
      <c r="AH28" s="664">
        <f>AF28/4</f>
        <v>0</v>
      </c>
      <c r="AI28" s="665"/>
      <c r="AJ28" s="741">
        <f t="shared" ref="AJ28" si="15">IFERROR(IF(AF28/4/$AC$33&gt;1,1,ROUNDDOWN(AF28/4/$AC$33,1)),0)</f>
        <v>0</v>
      </c>
      <c r="AK28" s="742"/>
      <c r="AL28" s="218"/>
    </row>
    <row r="29" spans="1:46" ht="15" customHeight="1">
      <c r="A29" s="655"/>
      <c r="B29" s="657"/>
      <c r="C29" s="659"/>
      <c r="D29" s="226" t="e">
        <f t="shared" ref="D29:AE29" si="16">VLOOKUP(D28,$B$37:$I$45,2,1)</f>
        <v>#N/A</v>
      </c>
      <c r="E29" s="227" t="e">
        <f t="shared" si="16"/>
        <v>#N/A</v>
      </c>
      <c r="F29" s="227" t="e">
        <f t="shared" si="16"/>
        <v>#N/A</v>
      </c>
      <c r="G29" s="227" t="e">
        <f t="shared" si="16"/>
        <v>#N/A</v>
      </c>
      <c r="H29" s="227" t="e">
        <f t="shared" si="16"/>
        <v>#N/A</v>
      </c>
      <c r="I29" s="227" t="e">
        <f t="shared" si="16"/>
        <v>#N/A</v>
      </c>
      <c r="J29" s="228" t="e">
        <f t="shared" si="16"/>
        <v>#N/A</v>
      </c>
      <c r="K29" s="229" t="e">
        <f t="shared" si="16"/>
        <v>#N/A</v>
      </c>
      <c r="L29" s="227" t="e">
        <f t="shared" si="16"/>
        <v>#N/A</v>
      </c>
      <c r="M29" s="227" t="e">
        <f t="shared" si="16"/>
        <v>#N/A</v>
      </c>
      <c r="N29" s="227" t="e">
        <f t="shared" si="16"/>
        <v>#N/A</v>
      </c>
      <c r="O29" s="227" t="e">
        <f t="shared" si="16"/>
        <v>#N/A</v>
      </c>
      <c r="P29" s="227" t="e">
        <f t="shared" si="16"/>
        <v>#N/A</v>
      </c>
      <c r="Q29" s="230" t="e">
        <f t="shared" si="16"/>
        <v>#N/A</v>
      </c>
      <c r="R29" s="226" t="e">
        <f t="shared" si="16"/>
        <v>#N/A</v>
      </c>
      <c r="S29" s="227" t="e">
        <f t="shared" si="16"/>
        <v>#N/A</v>
      </c>
      <c r="T29" s="227" t="e">
        <f t="shared" si="16"/>
        <v>#N/A</v>
      </c>
      <c r="U29" s="227" t="e">
        <f t="shared" si="16"/>
        <v>#N/A</v>
      </c>
      <c r="V29" s="227" t="e">
        <f t="shared" si="16"/>
        <v>#N/A</v>
      </c>
      <c r="W29" s="227" t="e">
        <f t="shared" si="16"/>
        <v>#N/A</v>
      </c>
      <c r="X29" s="228" t="e">
        <f t="shared" si="16"/>
        <v>#N/A</v>
      </c>
      <c r="Y29" s="226" t="e">
        <f t="shared" si="16"/>
        <v>#N/A</v>
      </c>
      <c r="Z29" s="227" t="e">
        <f t="shared" si="16"/>
        <v>#N/A</v>
      </c>
      <c r="AA29" s="227" t="e">
        <f t="shared" si="16"/>
        <v>#N/A</v>
      </c>
      <c r="AB29" s="227" t="e">
        <f t="shared" si="16"/>
        <v>#N/A</v>
      </c>
      <c r="AC29" s="227" t="e">
        <f t="shared" si="16"/>
        <v>#N/A</v>
      </c>
      <c r="AD29" s="227" t="e">
        <f t="shared" si="16"/>
        <v>#N/A</v>
      </c>
      <c r="AE29" s="228" t="e">
        <f t="shared" si="16"/>
        <v>#N/A</v>
      </c>
      <c r="AF29" s="662"/>
      <c r="AG29" s="663"/>
      <c r="AH29" s="666"/>
      <c r="AI29" s="667"/>
      <c r="AJ29" s="743"/>
      <c r="AK29" s="744"/>
      <c r="AL29" s="218"/>
    </row>
    <row r="30" spans="1:46" ht="15" customHeight="1">
      <c r="A30" s="654"/>
      <c r="B30" s="656"/>
      <c r="C30" s="658"/>
      <c r="D30" s="220"/>
      <c r="E30" s="221"/>
      <c r="F30" s="221"/>
      <c r="G30" s="221"/>
      <c r="H30" s="221"/>
      <c r="I30" s="221"/>
      <c r="J30" s="222"/>
      <c r="K30" s="223"/>
      <c r="L30" s="221"/>
      <c r="M30" s="221"/>
      <c r="N30" s="221"/>
      <c r="O30" s="221"/>
      <c r="P30" s="221"/>
      <c r="Q30" s="224"/>
      <c r="R30" s="220"/>
      <c r="S30" s="221"/>
      <c r="T30" s="221"/>
      <c r="U30" s="221"/>
      <c r="V30" s="221"/>
      <c r="W30" s="221"/>
      <c r="X30" s="222"/>
      <c r="Y30" s="220"/>
      <c r="Z30" s="221"/>
      <c r="AA30" s="221"/>
      <c r="AB30" s="221"/>
      <c r="AC30" s="221"/>
      <c r="AD30" s="221"/>
      <c r="AE30" s="222"/>
      <c r="AF30" s="700">
        <f>SUMIF(D31:AE31,"&gt;0")</f>
        <v>0</v>
      </c>
      <c r="AG30" s="701"/>
      <c r="AH30" s="664">
        <f>AF30/4</f>
        <v>0</v>
      </c>
      <c r="AI30" s="665"/>
      <c r="AJ30" s="741">
        <f t="shared" ref="AJ30" si="17">IFERROR(IF(AF30/4/$AC$33&gt;1,1,ROUNDDOWN(AF30/4/$AC$33,1)),0)</f>
        <v>0</v>
      </c>
      <c r="AK30" s="742"/>
      <c r="AL30" s="218"/>
    </row>
    <row r="31" spans="1:46" ht="15" customHeight="1">
      <c r="A31" s="697"/>
      <c r="B31" s="698"/>
      <c r="C31" s="699"/>
      <c r="D31" s="231" t="e">
        <f t="shared" ref="D31:AE31" si="18">VLOOKUP(D30,$B$37:$I$45,2,1)</f>
        <v>#N/A</v>
      </c>
      <c r="E31" s="232" t="e">
        <f t="shared" si="18"/>
        <v>#N/A</v>
      </c>
      <c r="F31" s="232" t="e">
        <f t="shared" si="18"/>
        <v>#N/A</v>
      </c>
      <c r="G31" s="232" t="e">
        <f t="shared" si="18"/>
        <v>#N/A</v>
      </c>
      <c r="H31" s="232" t="e">
        <f t="shared" si="18"/>
        <v>#N/A</v>
      </c>
      <c r="I31" s="232" t="e">
        <f t="shared" si="18"/>
        <v>#N/A</v>
      </c>
      <c r="J31" s="233" t="e">
        <f t="shared" si="18"/>
        <v>#N/A</v>
      </c>
      <c r="K31" s="234" t="e">
        <f t="shared" si="18"/>
        <v>#N/A</v>
      </c>
      <c r="L31" s="232" t="e">
        <f t="shared" si="18"/>
        <v>#N/A</v>
      </c>
      <c r="M31" s="232" t="e">
        <f t="shared" si="18"/>
        <v>#N/A</v>
      </c>
      <c r="N31" s="232" t="e">
        <f t="shared" si="18"/>
        <v>#N/A</v>
      </c>
      <c r="O31" s="232" t="e">
        <f t="shared" si="18"/>
        <v>#N/A</v>
      </c>
      <c r="P31" s="232" t="e">
        <f t="shared" si="18"/>
        <v>#N/A</v>
      </c>
      <c r="Q31" s="235" t="e">
        <f t="shared" si="18"/>
        <v>#N/A</v>
      </c>
      <c r="R31" s="231" t="e">
        <f t="shared" si="18"/>
        <v>#N/A</v>
      </c>
      <c r="S31" s="232" t="e">
        <f t="shared" si="18"/>
        <v>#N/A</v>
      </c>
      <c r="T31" s="232" t="e">
        <f t="shared" si="18"/>
        <v>#N/A</v>
      </c>
      <c r="U31" s="232" t="e">
        <f t="shared" si="18"/>
        <v>#N/A</v>
      </c>
      <c r="V31" s="232" t="e">
        <f t="shared" si="18"/>
        <v>#N/A</v>
      </c>
      <c r="W31" s="232" t="e">
        <f t="shared" si="18"/>
        <v>#N/A</v>
      </c>
      <c r="X31" s="233" t="e">
        <f t="shared" si="18"/>
        <v>#N/A</v>
      </c>
      <c r="Y31" s="231" t="e">
        <f t="shared" si="18"/>
        <v>#N/A</v>
      </c>
      <c r="Z31" s="232" t="e">
        <f t="shared" si="18"/>
        <v>#N/A</v>
      </c>
      <c r="AA31" s="232" t="e">
        <f t="shared" si="18"/>
        <v>#N/A</v>
      </c>
      <c r="AB31" s="232" t="e">
        <f t="shared" si="18"/>
        <v>#N/A</v>
      </c>
      <c r="AC31" s="232" t="e">
        <f t="shared" si="18"/>
        <v>#N/A</v>
      </c>
      <c r="AD31" s="232" t="e">
        <f t="shared" si="18"/>
        <v>#N/A</v>
      </c>
      <c r="AE31" s="233" t="e">
        <f t="shared" si="18"/>
        <v>#N/A</v>
      </c>
      <c r="AF31" s="662"/>
      <c r="AG31" s="663"/>
      <c r="AH31" s="666"/>
      <c r="AI31" s="667"/>
      <c r="AJ31" s="743"/>
      <c r="AK31" s="744"/>
      <c r="AL31" s="218"/>
    </row>
    <row r="32" spans="1:46" ht="24" customHeight="1">
      <c r="A32" s="682" t="s">
        <v>0</v>
      </c>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4"/>
      <c r="AF32" s="685">
        <f>SUM(AF12:AG31)</f>
        <v>0</v>
      </c>
      <c r="AG32" s="686"/>
      <c r="AH32" s="685">
        <f>SUM(AH12:AI31)</f>
        <v>0</v>
      </c>
      <c r="AI32" s="686"/>
      <c r="AJ32" s="745">
        <f>SUM(AJ12:AK31)</f>
        <v>0</v>
      </c>
      <c r="AK32" s="746"/>
      <c r="AL32" s="218"/>
    </row>
    <row r="33" spans="1:39" ht="15" customHeight="1" thickBot="1">
      <c r="A33" s="689" t="s">
        <v>89</v>
      </c>
      <c r="B33" s="690"/>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c r="AB33" s="691"/>
      <c r="AC33" s="692"/>
      <c r="AD33" s="693"/>
      <c r="AE33" s="694"/>
      <c r="AF33" s="695" t="s">
        <v>90</v>
      </c>
      <c r="AG33" s="695"/>
      <c r="AH33" s="695"/>
      <c r="AI33" s="695"/>
      <c r="AJ33" s="695"/>
      <c r="AK33" s="695"/>
      <c r="AL33" s="696"/>
    </row>
    <row r="34" spans="1:39" ht="6.75" customHeight="1">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7"/>
      <c r="AJ34" s="236"/>
      <c r="AK34" s="237"/>
    </row>
    <row r="35" spans="1:39" ht="15" customHeight="1">
      <c r="A35" s="677" t="s">
        <v>140</v>
      </c>
      <c r="B35" s="678"/>
      <c r="C35" s="679"/>
      <c r="D35" s="238" t="s">
        <v>141</v>
      </c>
      <c r="E35" s="680" t="s">
        <v>142</v>
      </c>
      <c r="F35" s="681"/>
      <c r="G35" s="681"/>
      <c r="H35" s="681"/>
      <c r="I35" s="681"/>
      <c r="J35" s="674">
        <v>0</v>
      </c>
      <c r="K35" s="675"/>
      <c r="L35" s="238" t="s">
        <v>143</v>
      </c>
      <c r="M35" s="680" t="s">
        <v>142</v>
      </c>
      <c r="N35" s="681"/>
      <c r="O35" s="681"/>
      <c r="P35" s="681"/>
      <c r="Q35" s="681"/>
      <c r="R35" s="674">
        <v>0</v>
      </c>
      <c r="S35" s="675"/>
      <c r="T35" s="238" t="s">
        <v>144</v>
      </c>
      <c r="U35" s="680" t="s">
        <v>142</v>
      </c>
      <c r="V35" s="681"/>
      <c r="W35" s="681"/>
      <c r="X35" s="681"/>
      <c r="Y35" s="681"/>
      <c r="Z35" s="674">
        <v>0</v>
      </c>
      <c r="AA35" s="675"/>
      <c r="AB35" s="238" t="s">
        <v>145</v>
      </c>
      <c r="AC35" s="680" t="s">
        <v>142</v>
      </c>
      <c r="AD35" s="681"/>
      <c r="AE35" s="681"/>
      <c r="AF35" s="681"/>
      <c r="AG35" s="681"/>
      <c r="AH35" s="674">
        <v>0</v>
      </c>
      <c r="AI35" s="675"/>
      <c r="AJ35" s="674">
        <v>0</v>
      </c>
      <c r="AK35" s="675"/>
      <c r="AL35" s="237"/>
      <c r="AM35" s="239"/>
    </row>
    <row r="36" spans="1:39" ht="6.7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1"/>
      <c r="AJ36" s="240"/>
      <c r="AK36" s="241"/>
    </row>
    <row r="37" spans="1:39" ht="15" customHeight="1">
      <c r="A37" s="673" t="s">
        <v>146</v>
      </c>
      <c r="B37" s="242" t="s">
        <v>147</v>
      </c>
      <c r="C37" s="243" t="s">
        <v>148</v>
      </c>
      <c r="D37" s="676" t="s">
        <v>149</v>
      </c>
      <c r="E37" s="676"/>
      <c r="F37" s="676" t="s">
        <v>150</v>
      </c>
      <c r="G37" s="676"/>
      <c r="H37" s="676" t="s">
        <v>151</v>
      </c>
      <c r="I37" s="676"/>
      <c r="J37" s="244" t="s">
        <v>152</v>
      </c>
      <c r="L37" s="236"/>
      <c r="N37" s="245"/>
      <c r="O37" s="245"/>
      <c r="P37" s="245"/>
      <c r="Q37" s="245"/>
      <c r="R37" s="245"/>
      <c r="S37" s="245"/>
      <c r="T37" s="245"/>
      <c r="U37" s="245"/>
      <c r="V37" s="245"/>
      <c r="W37" s="245"/>
      <c r="X37" s="245"/>
      <c r="Y37" s="245"/>
      <c r="Z37" s="245"/>
      <c r="AA37" s="245"/>
      <c r="AB37" s="245"/>
      <c r="AC37" s="245"/>
      <c r="AD37" s="245"/>
      <c r="AE37" s="245"/>
      <c r="AF37" s="245"/>
      <c r="AG37" s="245"/>
      <c r="AH37" s="245"/>
      <c r="AI37" s="246"/>
      <c r="AJ37" s="245"/>
      <c r="AK37" s="246"/>
    </row>
    <row r="38" spans="1:39" ht="15" customHeight="1">
      <c r="A38" s="673"/>
      <c r="B38" s="238" t="s">
        <v>153</v>
      </c>
      <c r="C38" s="247">
        <f t="shared" ref="C38:C67" si="19">F38-D38-H38</f>
        <v>0</v>
      </c>
      <c r="D38" s="672"/>
      <c r="E38" s="672"/>
      <c r="F38" s="672"/>
      <c r="G38" s="672"/>
      <c r="H38" s="672"/>
      <c r="I38" s="672"/>
      <c r="J38" s="244" t="s">
        <v>154</v>
      </c>
      <c r="N38" s="248"/>
      <c r="O38" s="248"/>
      <c r="P38" s="248"/>
      <c r="Q38" s="248"/>
      <c r="R38" s="249"/>
      <c r="S38" s="249"/>
      <c r="T38" s="250"/>
      <c r="U38" s="248"/>
      <c r="V38" s="248"/>
      <c r="W38" s="248"/>
      <c r="X38" s="248"/>
      <c r="Y38" s="248"/>
      <c r="Z38" s="249"/>
      <c r="AA38" s="249"/>
      <c r="AB38" s="250"/>
      <c r="AC38" s="248"/>
      <c r="AD38" s="248"/>
      <c r="AE38" s="248"/>
      <c r="AF38" s="248"/>
      <c r="AG38" s="248"/>
      <c r="AH38" s="249"/>
      <c r="AI38" s="249"/>
      <c r="AJ38" s="249"/>
      <c r="AK38" s="249"/>
      <c r="AL38" s="237"/>
      <c r="AM38" s="239"/>
    </row>
    <row r="39" spans="1:39" ht="15" customHeight="1">
      <c r="A39" s="673"/>
      <c r="B39" s="238" t="s">
        <v>155</v>
      </c>
      <c r="C39" s="247">
        <f t="shared" si="19"/>
        <v>0</v>
      </c>
      <c r="D39" s="672"/>
      <c r="E39" s="672"/>
      <c r="F39" s="672"/>
      <c r="G39" s="672"/>
      <c r="H39" s="672"/>
      <c r="I39" s="672"/>
      <c r="J39" s="244" t="s">
        <v>156</v>
      </c>
      <c r="N39" s="248"/>
      <c r="O39" s="248"/>
      <c r="P39" s="248"/>
      <c r="Q39" s="248"/>
      <c r="R39" s="249"/>
      <c r="S39" s="249"/>
      <c r="T39" s="250"/>
      <c r="U39" s="248"/>
      <c r="V39" s="248"/>
      <c r="W39" s="248"/>
      <c r="X39" s="248"/>
      <c r="Y39" s="248"/>
      <c r="Z39" s="249"/>
      <c r="AA39" s="249"/>
      <c r="AB39" s="250"/>
      <c r="AC39" s="248"/>
      <c r="AD39" s="248"/>
      <c r="AE39" s="248"/>
      <c r="AF39" s="248"/>
      <c r="AG39" s="248"/>
      <c r="AH39" s="249"/>
      <c r="AI39" s="249"/>
      <c r="AJ39" s="249"/>
      <c r="AK39" s="249"/>
      <c r="AL39" s="237"/>
      <c r="AM39" s="239"/>
    </row>
    <row r="40" spans="1:39" ht="15" customHeight="1">
      <c r="A40" s="673"/>
      <c r="B40" s="238" t="s">
        <v>157</v>
      </c>
      <c r="C40" s="247">
        <f t="shared" si="19"/>
        <v>0</v>
      </c>
      <c r="D40" s="672"/>
      <c r="E40" s="672"/>
      <c r="F40" s="672"/>
      <c r="G40" s="672"/>
      <c r="H40" s="672"/>
      <c r="I40" s="672"/>
      <c r="J40" s="244" t="s">
        <v>158</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673"/>
      <c r="B41" s="238" t="s">
        <v>159</v>
      </c>
      <c r="C41" s="247">
        <f t="shared" si="19"/>
        <v>0</v>
      </c>
      <c r="D41" s="672"/>
      <c r="E41" s="672"/>
      <c r="F41" s="672"/>
      <c r="G41" s="672"/>
      <c r="H41" s="672"/>
      <c r="I41" s="672"/>
      <c r="J41" s="244" t="s">
        <v>160</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673"/>
      <c r="B42" s="238" t="s">
        <v>161</v>
      </c>
      <c r="C42" s="247">
        <f t="shared" si="19"/>
        <v>0</v>
      </c>
      <c r="D42" s="672"/>
      <c r="E42" s="672"/>
      <c r="F42" s="672"/>
      <c r="G42" s="672"/>
      <c r="H42" s="672"/>
      <c r="I42" s="672"/>
      <c r="J42" s="244" t="s">
        <v>162</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673"/>
      <c r="B43" s="238" t="s">
        <v>163</v>
      </c>
      <c r="C43" s="247">
        <f t="shared" si="19"/>
        <v>0</v>
      </c>
      <c r="D43" s="672"/>
      <c r="E43" s="672"/>
      <c r="F43" s="672"/>
      <c r="G43" s="672"/>
      <c r="H43" s="672"/>
      <c r="I43" s="672"/>
      <c r="J43" s="244" t="s">
        <v>164</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673"/>
      <c r="B44" s="238" t="s">
        <v>165</v>
      </c>
      <c r="C44" s="247">
        <f t="shared" si="19"/>
        <v>0</v>
      </c>
      <c r="D44" s="672"/>
      <c r="E44" s="672"/>
      <c r="F44" s="672"/>
      <c r="G44" s="672"/>
      <c r="H44" s="672"/>
      <c r="I44" s="672"/>
      <c r="J44" s="244" t="s">
        <v>166</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673"/>
      <c r="B45" s="238" t="s">
        <v>167</v>
      </c>
      <c r="C45" s="247">
        <f t="shared" si="19"/>
        <v>0</v>
      </c>
      <c r="D45" s="672"/>
      <c r="E45" s="672"/>
      <c r="F45" s="672"/>
      <c r="G45" s="672"/>
      <c r="H45" s="672"/>
      <c r="I45" s="672"/>
      <c r="J45" s="244" t="s">
        <v>168</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673" t="s">
        <v>146</v>
      </c>
      <c r="B46" s="238" t="s">
        <v>169</v>
      </c>
      <c r="C46" s="247">
        <f t="shared" si="19"/>
        <v>0</v>
      </c>
      <c r="D46" s="672"/>
      <c r="E46" s="672"/>
      <c r="F46" s="672"/>
      <c r="G46" s="672"/>
      <c r="H46" s="672"/>
      <c r="I46" s="672"/>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c r="AJ46" s="240"/>
      <c r="AK46" s="241"/>
    </row>
    <row r="47" spans="1:39" ht="15" customHeight="1">
      <c r="A47" s="673"/>
      <c r="B47" s="238" t="s">
        <v>170</v>
      </c>
      <c r="C47" s="247">
        <f t="shared" si="19"/>
        <v>0</v>
      </c>
      <c r="D47" s="672"/>
      <c r="E47" s="672"/>
      <c r="F47" s="672"/>
      <c r="G47" s="672"/>
      <c r="H47" s="672"/>
      <c r="I47" s="672"/>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c r="AJ47" s="240"/>
      <c r="AK47" s="241"/>
    </row>
    <row r="48" spans="1:39" ht="15" customHeight="1">
      <c r="A48" s="673"/>
      <c r="B48" s="238" t="s">
        <v>171</v>
      </c>
      <c r="C48" s="247">
        <f t="shared" si="19"/>
        <v>0</v>
      </c>
      <c r="D48" s="672"/>
      <c r="E48" s="672"/>
      <c r="F48" s="672"/>
      <c r="G48" s="672"/>
      <c r="H48" s="672"/>
      <c r="I48" s="672"/>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8" ht="15" customHeight="1">
      <c r="A49" s="673"/>
      <c r="B49" s="238" t="s">
        <v>172</v>
      </c>
      <c r="C49" s="247">
        <f t="shared" si="19"/>
        <v>0</v>
      </c>
      <c r="D49" s="672"/>
      <c r="E49" s="672"/>
      <c r="F49" s="672"/>
      <c r="G49" s="672"/>
      <c r="H49" s="672"/>
      <c r="I49" s="672"/>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8" ht="15" customHeight="1">
      <c r="A50" s="673"/>
      <c r="B50" s="238" t="s">
        <v>173</v>
      </c>
      <c r="C50" s="247">
        <f t="shared" si="19"/>
        <v>0</v>
      </c>
      <c r="D50" s="672"/>
      <c r="E50" s="672"/>
      <c r="F50" s="672"/>
      <c r="G50" s="672"/>
      <c r="H50" s="672"/>
      <c r="I50" s="672"/>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8" ht="15" customHeight="1">
      <c r="A51" s="673"/>
      <c r="B51" s="238" t="s">
        <v>174</v>
      </c>
      <c r="C51" s="247">
        <f t="shared" si="19"/>
        <v>0</v>
      </c>
      <c r="D51" s="672"/>
      <c r="E51" s="672"/>
      <c r="F51" s="672"/>
      <c r="G51" s="672"/>
      <c r="H51" s="672"/>
      <c r="I51" s="672"/>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8" ht="15" customHeight="1">
      <c r="A52" s="673"/>
      <c r="B52" s="238" t="s">
        <v>175</v>
      </c>
      <c r="C52" s="247">
        <f t="shared" si="19"/>
        <v>0</v>
      </c>
      <c r="D52" s="672"/>
      <c r="E52" s="672"/>
      <c r="F52" s="672"/>
      <c r="G52" s="672"/>
      <c r="H52" s="672"/>
      <c r="I52" s="672"/>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8" ht="15" customHeight="1">
      <c r="A53" s="673"/>
      <c r="B53" s="238" t="s">
        <v>176</v>
      </c>
      <c r="C53" s="247">
        <f t="shared" si="19"/>
        <v>0</v>
      </c>
      <c r="D53" s="672"/>
      <c r="E53" s="672"/>
      <c r="F53" s="672"/>
      <c r="G53" s="672"/>
      <c r="H53" s="672"/>
      <c r="I53" s="672"/>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8" ht="15" customHeight="1">
      <c r="A54" s="673"/>
      <c r="B54" s="238" t="s">
        <v>177</v>
      </c>
      <c r="C54" s="247">
        <f t="shared" si="19"/>
        <v>0</v>
      </c>
      <c r="D54" s="672"/>
      <c r="E54" s="672"/>
      <c r="F54" s="672"/>
      <c r="G54" s="672"/>
      <c r="H54" s="672"/>
      <c r="I54" s="672"/>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8" ht="15" customHeight="1">
      <c r="A55" s="673"/>
      <c r="B55" s="238" t="s">
        <v>178</v>
      </c>
      <c r="C55" s="247">
        <f t="shared" si="19"/>
        <v>0</v>
      </c>
      <c r="D55" s="672"/>
      <c r="E55" s="672"/>
      <c r="F55" s="672"/>
      <c r="G55" s="672"/>
      <c r="H55" s="672"/>
      <c r="I55" s="672"/>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8" s="251" customFormat="1" ht="15" customHeight="1">
      <c r="A56" s="673"/>
      <c r="B56" s="238" t="s">
        <v>179</v>
      </c>
      <c r="C56" s="247">
        <f t="shared" si="19"/>
        <v>0</v>
      </c>
      <c r="D56" s="672"/>
      <c r="E56" s="672"/>
      <c r="F56" s="672"/>
      <c r="G56" s="672"/>
      <c r="H56" s="672"/>
      <c r="I56" s="672"/>
    </row>
    <row r="57" spans="1:38" s="251" customFormat="1" ht="15" customHeight="1">
      <c r="A57" s="673"/>
      <c r="B57" s="238" t="s">
        <v>180</v>
      </c>
      <c r="C57" s="247">
        <f t="shared" si="19"/>
        <v>0</v>
      </c>
      <c r="D57" s="672"/>
      <c r="E57" s="672"/>
      <c r="F57" s="672"/>
      <c r="G57" s="672"/>
      <c r="H57" s="672"/>
      <c r="I57" s="672"/>
    </row>
    <row r="58" spans="1:38" s="251" customFormat="1" ht="15" customHeight="1">
      <c r="A58" s="673"/>
      <c r="B58" s="238" t="s">
        <v>181</v>
      </c>
      <c r="C58" s="247">
        <f t="shared" si="19"/>
        <v>0</v>
      </c>
      <c r="D58" s="672"/>
      <c r="E58" s="672"/>
      <c r="F58" s="672"/>
      <c r="G58" s="672"/>
      <c r="H58" s="672"/>
      <c r="I58" s="672"/>
    </row>
    <row r="59" spans="1:38" s="251" customFormat="1" ht="15" customHeight="1">
      <c r="A59" s="673"/>
      <c r="B59" s="238" t="s">
        <v>182</v>
      </c>
      <c r="C59" s="247">
        <f t="shared" si="19"/>
        <v>0</v>
      </c>
      <c r="D59" s="672"/>
      <c r="E59" s="672"/>
      <c r="F59" s="672"/>
      <c r="G59" s="672"/>
      <c r="H59" s="672"/>
      <c r="I59" s="672"/>
    </row>
    <row r="60" spans="1:38" s="251" customFormat="1" ht="15" customHeight="1">
      <c r="A60" s="673"/>
      <c r="B60" s="238" t="s">
        <v>183</v>
      </c>
      <c r="C60" s="247">
        <f t="shared" si="19"/>
        <v>0</v>
      </c>
      <c r="D60" s="672"/>
      <c r="E60" s="672"/>
      <c r="F60" s="672"/>
      <c r="G60" s="672"/>
      <c r="H60" s="672"/>
      <c r="I60" s="672"/>
    </row>
    <row r="61" spans="1:38" s="251" customFormat="1" ht="15" customHeight="1">
      <c r="A61" s="673"/>
      <c r="B61" s="238" t="s">
        <v>184</v>
      </c>
      <c r="C61" s="247">
        <f t="shared" si="19"/>
        <v>0</v>
      </c>
      <c r="D61" s="672"/>
      <c r="E61" s="672"/>
      <c r="F61" s="672"/>
      <c r="G61" s="672"/>
      <c r="H61" s="672"/>
      <c r="I61" s="672"/>
    </row>
    <row r="62" spans="1:38" s="251" customFormat="1" ht="15" customHeight="1">
      <c r="A62" s="673"/>
      <c r="B62" s="238" t="s">
        <v>185</v>
      </c>
      <c r="C62" s="247">
        <f t="shared" si="19"/>
        <v>0</v>
      </c>
      <c r="D62" s="672"/>
      <c r="E62" s="672"/>
      <c r="F62" s="672"/>
      <c r="G62" s="672"/>
      <c r="H62" s="672"/>
      <c r="I62" s="672"/>
    </row>
    <row r="63" spans="1:38" s="251" customFormat="1" ht="15" customHeight="1">
      <c r="A63" s="673"/>
      <c r="B63" s="238" t="s">
        <v>186</v>
      </c>
      <c r="C63" s="247">
        <f t="shared" si="19"/>
        <v>0</v>
      </c>
      <c r="D63" s="672"/>
      <c r="E63" s="672"/>
      <c r="F63" s="672"/>
      <c r="G63" s="672"/>
      <c r="H63" s="672"/>
      <c r="I63" s="672"/>
    </row>
    <row r="64" spans="1:38" ht="15" customHeight="1">
      <c r="A64" s="673"/>
      <c r="B64" s="238" t="s">
        <v>187</v>
      </c>
      <c r="C64" s="247">
        <f t="shared" si="19"/>
        <v>0</v>
      </c>
      <c r="D64" s="672"/>
      <c r="E64" s="672"/>
      <c r="F64" s="672"/>
      <c r="G64" s="672"/>
      <c r="H64" s="672"/>
      <c r="I64" s="672"/>
      <c r="AL64" s="252"/>
    </row>
    <row r="65" spans="1:38" s="251" customFormat="1" ht="15" customHeight="1">
      <c r="A65" s="673"/>
      <c r="B65" s="238" t="s">
        <v>188</v>
      </c>
      <c r="C65" s="247">
        <f t="shared" si="19"/>
        <v>0</v>
      </c>
      <c r="D65" s="672"/>
      <c r="E65" s="672"/>
      <c r="F65" s="672"/>
      <c r="G65" s="672"/>
      <c r="H65" s="672"/>
      <c r="I65" s="672"/>
    </row>
    <row r="66" spans="1:38" s="251" customFormat="1" ht="15" customHeight="1">
      <c r="A66" s="673"/>
      <c r="B66" s="238" t="s">
        <v>189</v>
      </c>
      <c r="C66" s="247">
        <f t="shared" si="19"/>
        <v>0</v>
      </c>
      <c r="D66" s="672"/>
      <c r="E66" s="672"/>
      <c r="F66" s="672"/>
      <c r="G66" s="672"/>
      <c r="H66" s="672"/>
      <c r="I66" s="672"/>
    </row>
    <row r="67" spans="1:38" ht="15" customHeight="1">
      <c r="A67" s="673"/>
      <c r="B67" s="238" t="s">
        <v>190</v>
      </c>
      <c r="C67" s="247">
        <f t="shared" si="19"/>
        <v>0</v>
      </c>
      <c r="D67" s="672"/>
      <c r="E67" s="672"/>
      <c r="F67" s="672"/>
      <c r="G67" s="672"/>
      <c r="H67" s="672"/>
      <c r="I67" s="672"/>
      <c r="AL67" s="252" t="s">
        <v>191</v>
      </c>
    </row>
  </sheetData>
  <mergeCells count="197">
    <mergeCell ref="A6:C6"/>
    <mergeCell ref="D6:L6"/>
    <mergeCell ref="M6:R7"/>
    <mergeCell ref="S6:AL6"/>
    <mergeCell ref="A7:C7"/>
    <mergeCell ref="D7:L7"/>
    <mergeCell ref="S7:AL7"/>
    <mergeCell ref="A1:B1"/>
    <mergeCell ref="A5:C5"/>
    <mergeCell ref="D5:L5"/>
    <mergeCell ref="M5:R5"/>
    <mergeCell ref="S5:AL5"/>
    <mergeCell ref="K3:Q3"/>
    <mergeCell ref="AH8:AI10"/>
    <mergeCell ref="AJ8:AK10"/>
    <mergeCell ref="A11:C11"/>
    <mergeCell ref="AF11:AG11"/>
    <mergeCell ref="AH11:AI11"/>
    <mergeCell ref="AJ11:AK11"/>
    <mergeCell ref="B8:B10"/>
    <mergeCell ref="D8:J8"/>
    <mergeCell ref="K8:Q8"/>
    <mergeCell ref="R8:X8"/>
    <mergeCell ref="Y8:AE8"/>
    <mergeCell ref="AF8:AG10"/>
    <mergeCell ref="A24:A25"/>
    <mergeCell ref="B24:B25"/>
    <mergeCell ref="C24:C25"/>
    <mergeCell ref="AF24:AG25"/>
    <mergeCell ref="AH24:AI25"/>
    <mergeCell ref="AJ24:AK25"/>
    <mergeCell ref="A12:A13"/>
    <mergeCell ref="B12:B13"/>
    <mergeCell ref="C12:C13"/>
    <mergeCell ref="AF12:AG13"/>
    <mergeCell ref="AH12:AI13"/>
    <mergeCell ref="AJ12:AK13"/>
    <mergeCell ref="A14:A15"/>
    <mergeCell ref="B14:B15"/>
    <mergeCell ref="C14:C15"/>
    <mergeCell ref="AF14:AG15"/>
    <mergeCell ref="AH14:AI15"/>
    <mergeCell ref="AJ14:AK15"/>
    <mergeCell ref="A16:A17"/>
    <mergeCell ref="B16:B17"/>
    <mergeCell ref="C16:C17"/>
    <mergeCell ref="AF16:AG17"/>
    <mergeCell ref="AH16:AI17"/>
    <mergeCell ref="AJ16:AK17"/>
    <mergeCell ref="A28:A29"/>
    <mergeCell ref="B28:B29"/>
    <mergeCell ref="C28:C29"/>
    <mergeCell ref="AF28:AG29"/>
    <mergeCell ref="AH28:AI29"/>
    <mergeCell ref="AJ28:AK29"/>
    <mergeCell ref="A26:A27"/>
    <mergeCell ref="B26:B27"/>
    <mergeCell ref="C26:C27"/>
    <mergeCell ref="AF26:AG27"/>
    <mergeCell ref="AH26:AI27"/>
    <mergeCell ref="AJ26:AK27"/>
    <mergeCell ref="A32:AE32"/>
    <mergeCell ref="AF32:AG32"/>
    <mergeCell ref="AH32:AI32"/>
    <mergeCell ref="AJ32:AK32"/>
    <mergeCell ref="A33:AB33"/>
    <mergeCell ref="AC33:AE33"/>
    <mergeCell ref="AF33:AL33"/>
    <mergeCell ref="A30:A31"/>
    <mergeCell ref="B30:B31"/>
    <mergeCell ref="C30:C31"/>
    <mergeCell ref="AF30:AG31"/>
    <mergeCell ref="AH30:AI31"/>
    <mergeCell ref="AJ30:AK31"/>
    <mergeCell ref="AH35:AI35"/>
    <mergeCell ref="AJ35:AK35"/>
    <mergeCell ref="A37:A45"/>
    <mergeCell ref="D37:E37"/>
    <mergeCell ref="F37:G37"/>
    <mergeCell ref="H37:I37"/>
    <mergeCell ref="D38:E38"/>
    <mergeCell ref="F38:G38"/>
    <mergeCell ref="A35:C35"/>
    <mergeCell ref="E35:I35"/>
    <mergeCell ref="J35:K35"/>
    <mergeCell ref="M35:Q35"/>
    <mergeCell ref="R35:S35"/>
    <mergeCell ref="U35:Y35"/>
    <mergeCell ref="H38:I38"/>
    <mergeCell ref="D39:E39"/>
    <mergeCell ref="F39:G39"/>
    <mergeCell ref="H39:I39"/>
    <mergeCell ref="D40:E40"/>
    <mergeCell ref="F40:G40"/>
    <mergeCell ref="H40:I40"/>
    <mergeCell ref="Z35:AA35"/>
    <mergeCell ref="AC35:AG35"/>
    <mergeCell ref="D43:E43"/>
    <mergeCell ref="F43:G43"/>
    <mergeCell ref="H43:I43"/>
    <mergeCell ref="D44:E44"/>
    <mergeCell ref="F44:G44"/>
    <mergeCell ref="H44:I44"/>
    <mergeCell ref="D41:E41"/>
    <mergeCell ref="F41:G41"/>
    <mergeCell ref="H41:I41"/>
    <mergeCell ref="D42:E42"/>
    <mergeCell ref="F42:G42"/>
    <mergeCell ref="H42:I42"/>
    <mergeCell ref="D45:E45"/>
    <mergeCell ref="F45:G45"/>
    <mergeCell ref="H45:I45"/>
    <mergeCell ref="A46:A67"/>
    <mergeCell ref="D46:E46"/>
    <mergeCell ref="F46:G46"/>
    <mergeCell ref="H46:I46"/>
    <mergeCell ref="D47:E47"/>
    <mergeCell ref="F47:G47"/>
    <mergeCell ref="H47:I47"/>
    <mergeCell ref="D50:E50"/>
    <mergeCell ref="F50:G50"/>
    <mergeCell ref="H50:I50"/>
    <mergeCell ref="D51:E51"/>
    <mergeCell ref="F51:G51"/>
    <mergeCell ref="H51:I51"/>
    <mergeCell ref="D48:E48"/>
    <mergeCell ref="F48:G48"/>
    <mergeCell ref="H48:I48"/>
    <mergeCell ref="D49:E49"/>
    <mergeCell ref="F49:G49"/>
    <mergeCell ref="H49:I49"/>
    <mergeCell ref="D54:E54"/>
    <mergeCell ref="F54:G54"/>
    <mergeCell ref="H54:I54"/>
    <mergeCell ref="D55:E55"/>
    <mergeCell ref="F55:G55"/>
    <mergeCell ref="H55:I55"/>
    <mergeCell ref="D52:E52"/>
    <mergeCell ref="F52:G52"/>
    <mergeCell ref="H52:I52"/>
    <mergeCell ref="D53:E53"/>
    <mergeCell ref="F53:G53"/>
    <mergeCell ref="H53:I53"/>
    <mergeCell ref="D58:E58"/>
    <mergeCell ref="F58:G58"/>
    <mergeCell ref="H58:I58"/>
    <mergeCell ref="D59:E59"/>
    <mergeCell ref="F59:G59"/>
    <mergeCell ref="H59:I59"/>
    <mergeCell ref="D56:E56"/>
    <mergeCell ref="F56:G56"/>
    <mergeCell ref="H56:I56"/>
    <mergeCell ref="D57:E57"/>
    <mergeCell ref="F57:G57"/>
    <mergeCell ref="H57:I57"/>
    <mergeCell ref="D62:E62"/>
    <mergeCell ref="F62:G62"/>
    <mergeCell ref="H62:I62"/>
    <mergeCell ref="D63:E63"/>
    <mergeCell ref="F63:G63"/>
    <mergeCell ref="H63:I63"/>
    <mergeCell ref="D60:E60"/>
    <mergeCell ref="F60:G60"/>
    <mergeCell ref="H60:I60"/>
    <mergeCell ref="D61:E61"/>
    <mergeCell ref="F61:G61"/>
    <mergeCell ref="H61:I61"/>
    <mergeCell ref="D66:E66"/>
    <mergeCell ref="F66:G66"/>
    <mergeCell ref="H66:I66"/>
    <mergeCell ref="D67:E67"/>
    <mergeCell ref="F67:G67"/>
    <mergeCell ref="H67:I67"/>
    <mergeCell ref="D64:E64"/>
    <mergeCell ref="F64:G64"/>
    <mergeCell ref="H64:I64"/>
    <mergeCell ref="D65:E65"/>
    <mergeCell ref="F65:G65"/>
    <mergeCell ref="H65:I65"/>
    <mergeCell ref="A22:A23"/>
    <mergeCell ref="B22:B23"/>
    <mergeCell ref="C22:C23"/>
    <mergeCell ref="AF22:AG23"/>
    <mergeCell ref="AH22:AI23"/>
    <mergeCell ref="AJ22:AK23"/>
    <mergeCell ref="A18:A19"/>
    <mergeCell ref="B18:B19"/>
    <mergeCell ref="C18:C19"/>
    <mergeCell ref="AF18:AG19"/>
    <mergeCell ref="AH18:AI19"/>
    <mergeCell ref="AJ18:AK19"/>
    <mergeCell ref="A20:A21"/>
    <mergeCell ref="B20:B21"/>
    <mergeCell ref="C20:C21"/>
    <mergeCell ref="AF20:AG21"/>
    <mergeCell ref="AH20:AI21"/>
    <mergeCell ref="AJ20:AK21"/>
  </mergeCells>
  <phoneticPr fontId="5"/>
  <conditionalFormatting sqref="K3:Q3">
    <cfRule type="containsBlanks" dxfId="12" priority="1">
      <formula>LEN(TRIM(K3))=0</formula>
    </cfRule>
  </conditionalFormatting>
  <dataValidations count="2">
    <dataValidation type="list" allowBlank="1" showInputMessage="1" showErrorMessage="1" sqref="D12:AE12 D14:AE14 D22:AE22 D20:AE20 D18:AE18 D16:AE16 D24:AE24 D30:AE30 D28:AE28 D26:AE26">
      <formula1>$B$38:$B$67</formula1>
    </dataValidation>
    <dataValidation type="list" allowBlank="1" showInputMessage="1" showErrorMessage="1" sqref="B12 B24 B26 B28 B30 B14 B16 B18 B20 B22">
      <formula1>"A,B,C,D"</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5"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view="pageBreakPreview" zoomScaleNormal="100" zoomScaleSheetLayoutView="100" workbookViewId="0">
      <selection sqref="A1:B1"/>
    </sheetView>
  </sheetViews>
  <sheetFormatPr defaultColWidth="9" defaultRowHeight="15" customHeight="1"/>
  <cols>
    <col min="1" max="1" width="12.6328125" style="200" customWidth="1"/>
    <col min="2" max="2" width="3.7265625" style="200" customWidth="1"/>
    <col min="3" max="3" width="10.6328125" style="200" customWidth="1"/>
    <col min="4" max="37" width="3.36328125" style="200" customWidth="1"/>
    <col min="38" max="38" width="6.453125" style="200" customWidth="1"/>
    <col min="39" max="39" width="3.453125" style="200" bestFit="1" customWidth="1"/>
    <col min="40" max="42" width="3.36328125" style="200" bestFit="1" customWidth="1"/>
    <col min="43" max="43" width="4.453125" style="200" bestFit="1" customWidth="1"/>
    <col min="44" max="44" width="5.453125" style="200" bestFit="1" customWidth="1"/>
    <col min="45" max="45" width="3.453125" style="200" bestFit="1" customWidth="1"/>
    <col min="46" max="46" width="2.453125" style="200" bestFit="1" customWidth="1"/>
    <col min="47" max="16384" width="9" style="200"/>
  </cols>
  <sheetData>
    <row r="1" spans="1:46" s="188" customFormat="1" ht="15" customHeight="1">
      <c r="A1" s="739" t="s">
        <v>124</v>
      </c>
      <c r="B1" s="739"/>
    </row>
    <row r="2" spans="1:46" s="188" customFormat="1" ht="9.75" customHeight="1">
      <c r="A2" s="189"/>
    </row>
    <row r="3" spans="1:46" s="188" customFormat="1" ht="15" customHeight="1">
      <c r="B3" s="189"/>
      <c r="C3" s="189"/>
      <c r="H3" s="254" t="s">
        <v>396</v>
      </c>
      <c r="I3" s="189"/>
      <c r="J3" s="189"/>
      <c r="K3" s="189"/>
      <c r="L3" s="189"/>
      <c r="M3" s="189"/>
      <c r="N3" s="189"/>
      <c r="O3" s="189"/>
      <c r="P3" s="189"/>
      <c r="Q3" s="189"/>
      <c r="R3" s="189"/>
      <c r="S3" s="189"/>
      <c r="T3" s="189"/>
      <c r="U3" s="189"/>
      <c r="V3" s="189"/>
      <c r="W3" s="191"/>
      <c r="Y3" s="191"/>
    </row>
    <row r="4" spans="1:46" s="188" customFormat="1" ht="9.75" customHeight="1">
      <c r="A4" s="192"/>
      <c r="B4" s="192"/>
      <c r="C4" s="192"/>
      <c r="D4" s="192"/>
      <c r="E4" s="192"/>
      <c r="F4" s="192"/>
      <c r="G4" s="192"/>
      <c r="H4" s="192"/>
      <c r="I4" s="192"/>
      <c r="J4" s="192"/>
      <c r="K4" s="192"/>
      <c r="L4" s="192"/>
    </row>
    <row r="5" spans="1:46" s="1" customFormat="1" ht="17.25" customHeight="1">
      <c r="A5" s="732" t="s">
        <v>79</v>
      </c>
      <c r="B5" s="732"/>
      <c r="C5" s="732"/>
      <c r="D5" s="732" t="s">
        <v>193</v>
      </c>
      <c r="E5" s="732"/>
      <c r="F5" s="732"/>
      <c r="G5" s="732"/>
      <c r="H5" s="732"/>
      <c r="I5" s="732"/>
      <c r="J5" s="732"/>
      <c r="K5" s="732"/>
      <c r="L5" s="732"/>
      <c r="M5" s="732" t="s">
        <v>194</v>
      </c>
      <c r="N5" s="732"/>
      <c r="O5" s="732"/>
      <c r="P5" s="732"/>
      <c r="Q5" s="732"/>
      <c r="R5" s="732"/>
      <c r="S5" s="732" t="s">
        <v>394</v>
      </c>
      <c r="T5" s="732"/>
      <c r="U5" s="732"/>
      <c r="V5" s="732"/>
      <c r="W5" s="732"/>
      <c r="X5" s="732"/>
      <c r="Y5" s="732"/>
      <c r="Z5" s="732"/>
      <c r="AA5" s="732"/>
      <c r="AB5" s="732"/>
      <c r="AC5" s="732"/>
      <c r="AD5" s="732"/>
      <c r="AE5" s="732"/>
      <c r="AF5" s="732"/>
      <c r="AG5" s="732"/>
      <c r="AH5" s="732"/>
      <c r="AI5" s="732"/>
      <c r="AJ5" s="732"/>
      <c r="AK5" s="732"/>
      <c r="AL5" s="732"/>
      <c r="AM5" s="193"/>
      <c r="AN5" s="194"/>
      <c r="AO5" s="194"/>
      <c r="AP5" s="194"/>
    </row>
    <row r="6" spans="1:46" s="1" customFormat="1" ht="17.25" customHeight="1">
      <c r="A6" s="732" t="s">
        <v>82</v>
      </c>
      <c r="B6" s="732"/>
      <c r="C6" s="732"/>
      <c r="D6" s="732">
        <v>10</v>
      </c>
      <c r="E6" s="732"/>
      <c r="F6" s="732"/>
      <c r="G6" s="732"/>
      <c r="H6" s="732"/>
      <c r="I6" s="732"/>
      <c r="J6" s="732"/>
      <c r="K6" s="732"/>
      <c r="L6" s="732"/>
      <c r="M6" s="797" t="s">
        <v>127</v>
      </c>
      <c r="N6" s="798"/>
      <c r="O6" s="798"/>
      <c r="P6" s="798"/>
      <c r="Q6" s="798"/>
      <c r="R6" s="799"/>
      <c r="S6" s="732" t="s">
        <v>395</v>
      </c>
      <c r="T6" s="732"/>
      <c r="U6" s="732"/>
      <c r="V6" s="732"/>
      <c r="W6" s="732"/>
      <c r="X6" s="732"/>
      <c r="Y6" s="732"/>
      <c r="Z6" s="732"/>
      <c r="AA6" s="732"/>
      <c r="AB6" s="732"/>
      <c r="AC6" s="732"/>
      <c r="AD6" s="732"/>
      <c r="AE6" s="732"/>
      <c r="AF6" s="732"/>
      <c r="AG6" s="732"/>
      <c r="AH6" s="732"/>
      <c r="AI6" s="732"/>
      <c r="AJ6" s="732"/>
      <c r="AK6" s="732"/>
      <c r="AL6" s="732"/>
      <c r="AM6" s="193"/>
      <c r="AN6" s="194"/>
      <c r="AO6" s="194"/>
      <c r="AP6" s="194"/>
    </row>
    <row r="7" spans="1:46" s="1" customFormat="1" ht="17.25" customHeight="1">
      <c r="A7" s="732" t="s">
        <v>128</v>
      </c>
      <c r="B7" s="732"/>
      <c r="C7" s="732"/>
      <c r="D7" s="803">
        <v>8</v>
      </c>
      <c r="E7" s="804"/>
      <c r="F7" s="804"/>
      <c r="G7" s="804"/>
      <c r="H7" s="804"/>
      <c r="I7" s="804"/>
      <c r="J7" s="804"/>
      <c r="K7" s="804"/>
      <c r="L7" s="805"/>
      <c r="M7" s="800"/>
      <c r="N7" s="801"/>
      <c r="O7" s="801"/>
      <c r="P7" s="801"/>
      <c r="Q7" s="801"/>
      <c r="R7" s="802"/>
      <c r="S7" s="736" t="s">
        <v>364</v>
      </c>
      <c r="T7" s="737"/>
      <c r="U7" s="737"/>
      <c r="V7" s="737"/>
      <c r="W7" s="737"/>
      <c r="X7" s="737"/>
      <c r="Y7" s="737"/>
      <c r="Z7" s="737"/>
      <c r="AA7" s="737"/>
      <c r="AB7" s="737"/>
      <c r="AC7" s="737"/>
      <c r="AD7" s="737"/>
      <c r="AE7" s="737"/>
      <c r="AF7" s="737"/>
      <c r="AG7" s="737"/>
      <c r="AH7" s="737"/>
      <c r="AI7" s="737"/>
      <c r="AJ7" s="737"/>
      <c r="AK7" s="737"/>
      <c r="AL7" s="738"/>
      <c r="AM7" s="195"/>
      <c r="AN7" s="196"/>
      <c r="AO7" s="196"/>
      <c r="AP7" s="196"/>
    </row>
    <row r="8" spans="1:46" ht="15" customHeight="1">
      <c r="A8" s="255"/>
      <c r="B8" s="783" t="s">
        <v>129</v>
      </c>
      <c r="C8" s="236"/>
      <c r="D8" s="785" t="s">
        <v>130</v>
      </c>
      <c r="E8" s="786"/>
      <c r="F8" s="786"/>
      <c r="G8" s="786"/>
      <c r="H8" s="786"/>
      <c r="I8" s="786"/>
      <c r="J8" s="787"/>
      <c r="K8" s="788" t="s">
        <v>131</v>
      </c>
      <c r="L8" s="789"/>
      <c r="M8" s="789"/>
      <c r="N8" s="789"/>
      <c r="O8" s="789"/>
      <c r="P8" s="789"/>
      <c r="Q8" s="790"/>
      <c r="R8" s="785" t="s">
        <v>132</v>
      </c>
      <c r="S8" s="786"/>
      <c r="T8" s="786"/>
      <c r="U8" s="786"/>
      <c r="V8" s="786"/>
      <c r="W8" s="786"/>
      <c r="X8" s="787"/>
      <c r="Y8" s="785" t="s">
        <v>133</v>
      </c>
      <c r="Z8" s="786"/>
      <c r="AA8" s="786"/>
      <c r="AB8" s="786"/>
      <c r="AC8" s="786"/>
      <c r="AD8" s="786"/>
      <c r="AE8" s="787"/>
      <c r="AF8" s="791" t="s">
        <v>134</v>
      </c>
      <c r="AG8" s="792" t="s">
        <v>135</v>
      </c>
      <c r="AH8" s="791" t="s">
        <v>135</v>
      </c>
      <c r="AI8" s="791"/>
      <c r="AJ8" s="791" t="s">
        <v>136</v>
      </c>
      <c r="AK8" s="791"/>
      <c r="AL8" s="256"/>
    </row>
    <row r="9" spans="1:46" ht="15" customHeight="1">
      <c r="A9" s="257" t="s">
        <v>137</v>
      </c>
      <c r="B9" s="783"/>
      <c r="C9" s="245" t="s">
        <v>138</v>
      </c>
      <c r="D9" s="258">
        <v>1</v>
      </c>
      <c r="E9" s="259">
        <v>2</v>
      </c>
      <c r="F9" s="259">
        <v>3</v>
      </c>
      <c r="G9" s="259">
        <v>4</v>
      </c>
      <c r="H9" s="259">
        <v>5</v>
      </c>
      <c r="I9" s="259">
        <v>6</v>
      </c>
      <c r="J9" s="260">
        <v>7</v>
      </c>
      <c r="K9" s="261">
        <v>8</v>
      </c>
      <c r="L9" s="259">
        <v>9</v>
      </c>
      <c r="M9" s="259">
        <v>10</v>
      </c>
      <c r="N9" s="259">
        <v>11</v>
      </c>
      <c r="O9" s="259">
        <v>12</v>
      </c>
      <c r="P9" s="259">
        <v>13</v>
      </c>
      <c r="Q9" s="262">
        <v>14</v>
      </c>
      <c r="R9" s="258">
        <v>15</v>
      </c>
      <c r="S9" s="259">
        <v>16</v>
      </c>
      <c r="T9" s="259">
        <v>17</v>
      </c>
      <c r="U9" s="259">
        <v>18</v>
      </c>
      <c r="V9" s="259">
        <v>19</v>
      </c>
      <c r="W9" s="259">
        <v>20</v>
      </c>
      <c r="X9" s="260">
        <v>21</v>
      </c>
      <c r="Y9" s="258">
        <v>22</v>
      </c>
      <c r="Z9" s="259">
        <v>23</v>
      </c>
      <c r="AA9" s="259">
        <v>24</v>
      </c>
      <c r="AB9" s="259">
        <v>25</v>
      </c>
      <c r="AC9" s="259">
        <v>26</v>
      </c>
      <c r="AD9" s="259">
        <v>27</v>
      </c>
      <c r="AE9" s="260">
        <v>28</v>
      </c>
      <c r="AF9" s="791"/>
      <c r="AG9" s="792"/>
      <c r="AH9" s="791"/>
      <c r="AI9" s="791"/>
      <c r="AJ9" s="791"/>
      <c r="AK9" s="791"/>
      <c r="AL9" s="256" t="s">
        <v>139</v>
      </c>
    </row>
    <row r="10" spans="1:46" ht="15" customHeight="1">
      <c r="A10" s="263"/>
      <c r="B10" s="784"/>
      <c r="C10" s="264"/>
      <c r="D10" s="265" t="s">
        <v>9</v>
      </c>
      <c r="E10" s="266" t="s">
        <v>8</v>
      </c>
      <c r="F10" s="266" t="s">
        <v>7</v>
      </c>
      <c r="G10" s="266" t="s">
        <v>6</v>
      </c>
      <c r="H10" s="266" t="s">
        <v>5</v>
      </c>
      <c r="I10" s="266" t="s">
        <v>4</v>
      </c>
      <c r="J10" s="267" t="s">
        <v>3</v>
      </c>
      <c r="K10" s="268" t="s">
        <v>9</v>
      </c>
      <c r="L10" s="266" t="s">
        <v>8</v>
      </c>
      <c r="M10" s="266" t="s">
        <v>7</v>
      </c>
      <c r="N10" s="266" t="s">
        <v>6</v>
      </c>
      <c r="O10" s="266" t="s">
        <v>5</v>
      </c>
      <c r="P10" s="266" t="s">
        <v>4</v>
      </c>
      <c r="Q10" s="269" t="s">
        <v>3</v>
      </c>
      <c r="R10" s="265" t="s">
        <v>9</v>
      </c>
      <c r="S10" s="266" t="s">
        <v>8</v>
      </c>
      <c r="T10" s="266" t="s">
        <v>7</v>
      </c>
      <c r="U10" s="266" t="s">
        <v>6</v>
      </c>
      <c r="V10" s="266" t="s">
        <v>5</v>
      </c>
      <c r="W10" s="266" t="s">
        <v>4</v>
      </c>
      <c r="X10" s="267" t="s">
        <v>3</v>
      </c>
      <c r="Y10" s="265" t="s">
        <v>9</v>
      </c>
      <c r="Z10" s="266" t="s">
        <v>8</v>
      </c>
      <c r="AA10" s="266" t="s">
        <v>7</v>
      </c>
      <c r="AB10" s="266" t="s">
        <v>6</v>
      </c>
      <c r="AC10" s="266" t="s">
        <v>5</v>
      </c>
      <c r="AD10" s="266" t="s">
        <v>4</v>
      </c>
      <c r="AE10" s="267" t="s">
        <v>3</v>
      </c>
      <c r="AF10" s="793"/>
      <c r="AG10" s="794"/>
      <c r="AH10" s="793"/>
      <c r="AI10" s="793"/>
      <c r="AJ10" s="793"/>
      <c r="AK10" s="793"/>
      <c r="AL10" s="270"/>
    </row>
    <row r="11" spans="1:46" ht="15" customHeight="1">
      <c r="A11" s="795" t="s">
        <v>91</v>
      </c>
      <c r="B11" s="796"/>
      <c r="C11" s="796"/>
      <c r="D11" s="213" t="s">
        <v>141</v>
      </c>
      <c r="E11" s="214" t="s">
        <v>141</v>
      </c>
      <c r="F11" s="214" t="s">
        <v>141</v>
      </c>
      <c r="G11" s="214" t="s">
        <v>141</v>
      </c>
      <c r="H11" s="214" t="s">
        <v>141</v>
      </c>
      <c r="I11" s="214" t="s">
        <v>141</v>
      </c>
      <c r="J11" s="215" t="s">
        <v>141</v>
      </c>
      <c r="K11" s="216" t="s">
        <v>141</v>
      </c>
      <c r="L11" s="214" t="s">
        <v>141</v>
      </c>
      <c r="M11" s="214" t="s">
        <v>141</v>
      </c>
      <c r="N11" s="214" t="s">
        <v>141</v>
      </c>
      <c r="O11" s="214" t="s">
        <v>141</v>
      </c>
      <c r="P11" s="214" t="s">
        <v>141</v>
      </c>
      <c r="Q11" s="217" t="s">
        <v>141</v>
      </c>
      <c r="R11" s="213" t="s">
        <v>141</v>
      </c>
      <c r="S11" s="214" t="s">
        <v>141</v>
      </c>
      <c r="T11" s="214" t="s">
        <v>141</v>
      </c>
      <c r="U11" s="214" t="s">
        <v>141</v>
      </c>
      <c r="V11" s="214" t="s">
        <v>141</v>
      </c>
      <c r="W11" s="214" t="s">
        <v>141</v>
      </c>
      <c r="X11" s="215" t="s">
        <v>141</v>
      </c>
      <c r="Y11" s="213" t="s">
        <v>141</v>
      </c>
      <c r="Z11" s="214" t="s">
        <v>141</v>
      </c>
      <c r="AA11" s="214" t="s">
        <v>141</v>
      </c>
      <c r="AB11" s="214" t="s">
        <v>141</v>
      </c>
      <c r="AC11" s="214" t="s">
        <v>141</v>
      </c>
      <c r="AD11" s="214" t="s">
        <v>141</v>
      </c>
      <c r="AE11" s="215" t="s">
        <v>141</v>
      </c>
      <c r="AF11" s="712"/>
      <c r="AG11" s="713"/>
      <c r="AH11" s="712"/>
      <c r="AI11" s="712"/>
      <c r="AJ11" s="712"/>
      <c r="AK11" s="712"/>
      <c r="AL11" s="218"/>
      <c r="AM11" s="219"/>
      <c r="AN11" s="219"/>
      <c r="AO11" s="219"/>
      <c r="AP11" s="219"/>
    </row>
    <row r="12" spans="1:46" ht="15" customHeight="1">
      <c r="A12" s="654" t="s">
        <v>195</v>
      </c>
      <c r="B12" s="772" t="s">
        <v>196</v>
      </c>
      <c r="C12" s="780" t="s">
        <v>197</v>
      </c>
      <c r="D12" s="223" t="s">
        <v>198</v>
      </c>
      <c r="E12" s="221" t="s">
        <v>198</v>
      </c>
      <c r="F12" s="221" t="s">
        <v>198</v>
      </c>
      <c r="G12" s="221" t="s">
        <v>198</v>
      </c>
      <c r="H12" s="221" t="s">
        <v>198</v>
      </c>
      <c r="I12" s="221"/>
      <c r="J12" s="222"/>
      <c r="K12" s="223" t="s">
        <v>198</v>
      </c>
      <c r="L12" s="221" t="s">
        <v>198</v>
      </c>
      <c r="M12" s="221" t="s">
        <v>198</v>
      </c>
      <c r="N12" s="221" t="s">
        <v>198</v>
      </c>
      <c r="O12" s="221" t="s">
        <v>198</v>
      </c>
      <c r="P12" s="221"/>
      <c r="Q12" s="224"/>
      <c r="R12" s="220" t="s">
        <v>198</v>
      </c>
      <c r="S12" s="221" t="s">
        <v>198</v>
      </c>
      <c r="T12" s="221" t="s">
        <v>198</v>
      </c>
      <c r="U12" s="221" t="s">
        <v>198</v>
      </c>
      <c r="V12" s="221" t="s">
        <v>198</v>
      </c>
      <c r="W12" s="221"/>
      <c r="X12" s="222"/>
      <c r="Y12" s="220" t="s">
        <v>198</v>
      </c>
      <c r="Z12" s="221" t="s">
        <v>198</v>
      </c>
      <c r="AA12" s="221" t="s">
        <v>198</v>
      </c>
      <c r="AB12" s="221" t="s">
        <v>198</v>
      </c>
      <c r="AC12" s="221" t="s">
        <v>198</v>
      </c>
      <c r="AD12" s="221"/>
      <c r="AE12" s="222"/>
      <c r="AF12" s="660">
        <f>SUMIF(D13:AE13,"&gt;0")</f>
        <v>6.6666666666666643</v>
      </c>
      <c r="AG12" s="661"/>
      <c r="AH12" s="664">
        <f>AF12/4</f>
        <v>1.6666666666666661</v>
      </c>
      <c r="AI12" s="665"/>
      <c r="AJ12" s="774">
        <f>ROUNDDOWN(AH12/$AC$35,1)</f>
        <v>1</v>
      </c>
      <c r="AK12" s="775"/>
      <c r="AL12" s="218"/>
      <c r="AM12" s="219"/>
      <c r="AN12" s="219"/>
      <c r="AO12" s="219"/>
      <c r="AP12" s="219"/>
      <c r="AQ12" s="225"/>
      <c r="AR12" s="225"/>
      <c r="AS12" s="225"/>
      <c r="AT12" s="225"/>
    </row>
    <row r="13" spans="1:46" ht="15" customHeight="1">
      <c r="A13" s="655"/>
      <c r="B13" s="773"/>
      <c r="C13" s="781"/>
      <c r="D13" s="229">
        <f t="shared" ref="D13:AE13" si="0">VLOOKUP(D12,$B$39:$I$47,2,1)</f>
        <v>0.33333333333333331</v>
      </c>
      <c r="E13" s="227">
        <f t="shared" si="0"/>
        <v>0.33333333333333331</v>
      </c>
      <c r="F13" s="227">
        <f t="shared" si="0"/>
        <v>0.33333333333333331</v>
      </c>
      <c r="G13" s="227">
        <f t="shared" si="0"/>
        <v>0.33333333333333331</v>
      </c>
      <c r="H13" s="227">
        <f t="shared" si="0"/>
        <v>0.33333333333333331</v>
      </c>
      <c r="I13" s="227" t="e">
        <f t="shared" si="0"/>
        <v>#N/A</v>
      </c>
      <c r="J13" s="228" t="e">
        <f t="shared" si="0"/>
        <v>#N/A</v>
      </c>
      <c r="K13" s="229">
        <f t="shared" si="0"/>
        <v>0.33333333333333331</v>
      </c>
      <c r="L13" s="227">
        <f t="shared" si="0"/>
        <v>0.33333333333333331</v>
      </c>
      <c r="M13" s="227">
        <f t="shared" si="0"/>
        <v>0.33333333333333331</v>
      </c>
      <c r="N13" s="227">
        <f t="shared" si="0"/>
        <v>0.33333333333333331</v>
      </c>
      <c r="O13" s="227">
        <f t="shared" si="0"/>
        <v>0.33333333333333331</v>
      </c>
      <c r="P13" s="227" t="e">
        <f t="shared" si="0"/>
        <v>#N/A</v>
      </c>
      <c r="Q13" s="230" t="e">
        <f t="shared" si="0"/>
        <v>#N/A</v>
      </c>
      <c r="R13" s="226">
        <f t="shared" si="0"/>
        <v>0.33333333333333331</v>
      </c>
      <c r="S13" s="227">
        <f t="shared" si="0"/>
        <v>0.33333333333333331</v>
      </c>
      <c r="T13" s="227">
        <f t="shared" si="0"/>
        <v>0.33333333333333331</v>
      </c>
      <c r="U13" s="227">
        <f t="shared" si="0"/>
        <v>0.33333333333333331</v>
      </c>
      <c r="V13" s="227">
        <f t="shared" si="0"/>
        <v>0.33333333333333331</v>
      </c>
      <c r="W13" s="227" t="e">
        <f t="shared" si="0"/>
        <v>#N/A</v>
      </c>
      <c r="X13" s="228" t="e">
        <f t="shared" si="0"/>
        <v>#N/A</v>
      </c>
      <c r="Y13" s="226">
        <f t="shared" si="0"/>
        <v>0.33333333333333331</v>
      </c>
      <c r="Z13" s="227">
        <f t="shared" si="0"/>
        <v>0.33333333333333331</v>
      </c>
      <c r="AA13" s="227">
        <f t="shared" si="0"/>
        <v>0.33333333333333331</v>
      </c>
      <c r="AB13" s="227">
        <f t="shared" si="0"/>
        <v>0.33333333333333331</v>
      </c>
      <c r="AC13" s="227">
        <f t="shared" si="0"/>
        <v>0.33333333333333331</v>
      </c>
      <c r="AD13" s="227" t="e">
        <f t="shared" si="0"/>
        <v>#N/A</v>
      </c>
      <c r="AE13" s="228" t="e">
        <f t="shared" si="0"/>
        <v>#N/A</v>
      </c>
      <c r="AF13" s="662"/>
      <c r="AG13" s="663"/>
      <c r="AH13" s="666"/>
      <c r="AI13" s="667"/>
      <c r="AJ13" s="776"/>
      <c r="AK13" s="777"/>
      <c r="AL13" s="218"/>
      <c r="AM13" s="219"/>
      <c r="AN13" s="219"/>
      <c r="AO13" s="219"/>
      <c r="AP13" s="219"/>
      <c r="AQ13" s="225"/>
      <c r="AR13" s="225"/>
      <c r="AS13" s="225"/>
      <c r="AT13" s="225"/>
    </row>
    <row r="14" spans="1:46" ht="15" customHeight="1">
      <c r="A14" s="654" t="s">
        <v>199</v>
      </c>
      <c r="B14" s="772" t="s">
        <v>200</v>
      </c>
      <c r="C14" s="780" t="s">
        <v>201</v>
      </c>
      <c r="D14" s="271" t="s">
        <v>202</v>
      </c>
      <c r="E14" s="272" t="s">
        <v>202</v>
      </c>
      <c r="F14" s="272" t="s">
        <v>202</v>
      </c>
      <c r="G14" s="272" t="s">
        <v>202</v>
      </c>
      <c r="H14" s="273" t="s">
        <v>202</v>
      </c>
      <c r="I14" s="221"/>
      <c r="J14" s="222"/>
      <c r="K14" s="223" t="s">
        <v>202</v>
      </c>
      <c r="L14" s="221" t="s">
        <v>202</v>
      </c>
      <c r="M14" s="221" t="s">
        <v>202</v>
      </c>
      <c r="N14" s="221" t="s">
        <v>202</v>
      </c>
      <c r="O14" s="221" t="s">
        <v>202</v>
      </c>
      <c r="P14" s="221"/>
      <c r="Q14" s="224"/>
      <c r="R14" s="220" t="s">
        <v>202</v>
      </c>
      <c r="S14" s="221" t="s">
        <v>202</v>
      </c>
      <c r="T14" s="221" t="s">
        <v>202</v>
      </c>
      <c r="U14" s="221" t="s">
        <v>202</v>
      </c>
      <c r="V14" s="221" t="s">
        <v>202</v>
      </c>
      <c r="W14" s="221"/>
      <c r="X14" s="222"/>
      <c r="Y14" s="220" t="s">
        <v>202</v>
      </c>
      <c r="Z14" s="221" t="s">
        <v>202</v>
      </c>
      <c r="AA14" s="221" t="s">
        <v>202</v>
      </c>
      <c r="AB14" s="221" t="s">
        <v>202</v>
      </c>
      <c r="AC14" s="221" t="s">
        <v>202</v>
      </c>
      <c r="AD14" s="221"/>
      <c r="AE14" s="222"/>
      <c r="AF14" s="660">
        <f>SUMIF(D15:AE15,"&gt;0")</f>
        <v>1.6666666666666656</v>
      </c>
      <c r="AG14" s="661"/>
      <c r="AH14" s="664">
        <f>AF14/4</f>
        <v>0.41666666666666641</v>
      </c>
      <c r="AI14" s="665"/>
      <c r="AJ14" s="774">
        <f>ROUNDDOWN(AH14/$AC$35,1)</f>
        <v>0.2</v>
      </c>
      <c r="AK14" s="775"/>
      <c r="AL14" s="218"/>
      <c r="AM14" s="219"/>
      <c r="AN14" s="219"/>
      <c r="AO14" s="219"/>
      <c r="AP14" s="219"/>
      <c r="AQ14" s="225"/>
      <c r="AR14" s="225"/>
      <c r="AS14" s="225"/>
      <c r="AT14" s="225"/>
    </row>
    <row r="15" spans="1:46" ht="15" customHeight="1">
      <c r="A15" s="655"/>
      <c r="B15" s="773"/>
      <c r="C15" s="781"/>
      <c r="D15" s="229">
        <f t="shared" ref="D15:AE15" si="1">VLOOKUP(D14,$B$39:$I$47,2,1)</f>
        <v>8.3333333333333315E-2</v>
      </c>
      <c r="E15" s="227">
        <f t="shared" si="1"/>
        <v>8.3333333333333315E-2</v>
      </c>
      <c r="F15" s="227">
        <f t="shared" si="1"/>
        <v>8.3333333333333315E-2</v>
      </c>
      <c r="G15" s="227">
        <f t="shared" si="1"/>
        <v>8.3333333333333315E-2</v>
      </c>
      <c r="H15" s="227">
        <f t="shared" si="1"/>
        <v>8.3333333333333315E-2</v>
      </c>
      <c r="I15" s="227" t="e">
        <f t="shared" si="1"/>
        <v>#N/A</v>
      </c>
      <c r="J15" s="228" t="e">
        <f t="shared" si="1"/>
        <v>#N/A</v>
      </c>
      <c r="K15" s="229">
        <f t="shared" si="1"/>
        <v>8.3333333333333315E-2</v>
      </c>
      <c r="L15" s="227">
        <f t="shared" si="1"/>
        <v>8.3333333333333315E-2</v>
      </c>
      <c r="M15" s="227">
        <f t="shared" si="1"/>
        <v>8.3333333333333315E-2</v>
      </c>
      <c r="N15" s="227">
        <f t="shared" si="1"/>
        <v>8.3333333333333315E-2</v>
      </c>
      <c r="O15" s="227">
        <f t="shared" si="1"/>
        <v>8.3333333333333315E-2</v>
      </c>
      <c r="P15" s="227" t="e">
        <f t="shared" si="1"/>
        <v>#N/A</v>
      </c>
      <c r="Q15" s="230" t="e">
        <f t="shared" si="1"/>
        <v>#N/A</v>
      </c>
      <c r="R15" s="226">
        <f t="shared" si="1"/>
        <v>8.3333333333333315E-2</v>
      </c>
      <c r="S15" s="227">
        <f t="shared" si="1"/>
        <v>8.3333333333333315E-2</v>
      </c>
      <c r="T15" s="227">
        <f t="shared" si="1"/>
        <v>8.3333333333333315E-2</v>
      </c>
      <c r="U15" s="227">
        <f t="shared" si="1"/>
        <v>8.3333333333333315E-2</v>
      </c>
      <c r="V15" s="227">
        <f t="shared" si="1"/>
        <v>8.3333333333333315E-2</v>
      </c>
      <c r="W15" s="227" t="e">
        <f t="shared" si="1"/>
        <v>#N/A</v>
      </c>
      <c r="X15" s="228" t="e">
        <f t="shared" si="1"/>
        <v>#N/A</v>
      </c>
      <c r="Y15" s="226">
        <f t="shared" si="1"/>
        <v>8.3333333333333315E-2</v>
      </c>
      <c r="Z15" s="227">
        <f t="shared" si="1"/>
        <v>8.3333333333333315E-2</v>
      </c>
      <c r="AA15" s="227">
        <f t="shared" si="1"/>
        <v>8.3333333333333315E-2</v>
      </c>
      <c r="AB15" s="227">
        <f t="shared" si="1"/>
        <v>8.3333333333333315E-2</v>
      </c>
      <c r="AC15" s="227">
        <f t="shared" si="1"/>
        <v>8.3333333333333315E-2</v>
      </c>
      <c r="AD15" s="227" t="e">
        <f t="shared" si="1"/>
        <v>#N/A</v>
      </c>
      <c r="AE15" s="228" t="e">
        <f t="shared" si="1"/>
        <v>#N/A</v>
      </c>
      <c r="AF15" s="662"/>
      <c r="AG15" s="663"/>
      <c r="AH15" s="666"/>
      <c r="AI15" s="667"/>
      <c r="AJ15" s="776"/>
      <c r="AK15" s="777"/>
      <c r="AL15" s="218"/>
      <c r="AM15" s="219"/>
      <c r="AN15" s="219"/>
      <c r="AO15" s="219"/>
      <c r="AP15" s="219"/>
      <c r="AQ15" s="225"/>
      <c r="AR15" s="225"/>
      <c r="AS15" s="225"/>
      <c r="AT15" s="225"/>
    </row>
    <row r="16" spans="1:46" ht="15" customHeight="1">
      <c r="A16" s="654" t="s">
        <v>199</v>
      </c>
      <c r="B16" s="772" t="s">
        <v>200</v>
      </c>
      <c r="C16" s="780" t="s">
        <v>203</v>
      </c>
      <c r="D16" s="223" t="s">
        <v>204</v>
      </c>
      <c r="E16" s="221" t="s">
        <v>204</v>
      </c>
      <c r="F16" s="221" t="s">
        <v>204</v>
      </c>
      <c r="G16" s="221" t="s">
        <v>204</v>
      </c>
      <c r="H16" s="221" t="s">
        <v>204</v>
      </c>
      <c r="I16" s="221"/>
      <c r="J16" s="222"/>
      <c r="K16" s="223" t="s">
        <v>204</v>
      </c>
      <c r="L16" s="221" t="s">
        <v>204</v>
      </c>
      <c r="M16" s="221" t="s">
        <v>204</v>
      </c>
      <c r="N16" s="221" t="s">
        <v>204</v>
      </c>
      <c r="O16" s="221" t="s">
        <v>204</v>
      </c>
      <c r="P16" s="221"/>
      <c r="Q16" s="224"/>
      <c r="R16" s="220" t="s">
        <v>204</v>
      </c>
      <c r="S16" s="221" t="s">
        <v>204</v>
      </c>
      <c r="T16" s="221" t="s">
        <v>204</v>
      </c>
      <c r="U16" s="221" t="s">
        <v>204</v>
      </c>
      <c r="V16" s="221" t="s">
        <v>204</v>
      </c>
      <c r="W16" s="221"/>
      <c r="X16" s="222"/>
      <c r="Y16" s="220" t="s">
        <v>204</v>
      </c>
      <c r="Z16" s="221" t="s">
        <v>204</v>
      </c>
      <c r="AA16" s="221" t="s">
        <v>204</v>
      </c>
      <c r="AB16" s="221" t="s">
        <v>204</v>
      </c>
      <c r="AC16" s="221" t="s">
        <v>204</v>
      </c>
      <c r="AD16" s="221"/>
      <c r="AE16" s="222"/>
      <c r="AF16" s="660">
        <f>SUMIF(D17:AE17,"&gt;0")</f>
        <v>4.1666666666666634</v>
      </c>
      <c r="AG16" s="661"/>
      <c r="AH16" s="664">
        <f>AF16/4</f>
        <v>1.0416666666666659</v>
      </c>
      <c r="AI16" s="665"/>
      <c r="AJ16" s="774">
        <f>ROUNDDOWN(AH16/$AC$35,1)</f>
        <v>0.6</v>
      </c>
      <c r="AK16" s="775"/>
      <c r="AL16" s="218"/>
      <c r="AM16" s="219"/>
      <c r="AN16" s="219"/>
      <c r="AO16" s="219"/>
      <c r="AP16" s="219"/>
      <c r="AQ16" s="225"/>
      <c r="AR16" s="225"/>
      <c r="AS16" s="225"/>
      <c r="AT16" s="225"/>
    </row>
    <row r="17" spans="1:46" ht="15" customHeight="1">
      <c r="A17" s="655"/>
      <c r="B17" s="773"/>
      <c r="C17" s="782"/>
      <c r="D17" s="229">
        <f t="shared" ref="D17:AE17" si="2">VLOOKUP(D16,$B$39:$I$47,2,1)</f>
        <v>0.20833333333333326</v>
      </c>
      <c r="E17" s="227">
        <f t="shared" si="2"/>
        <v>0.20833333333333326</v>
      </c>
      <c r="F17" s="227">
        <f t="shared" si="2"/>
        <v>0.20833333333333326</v>
      </c>
      <c r="G17" s="227">
        <f t="shared" si="2"/>
        <v>0.20833333333333326</v>
      </c>
      <c r="H17" s="227">
        <f t="shared" si="2"/>
        <v>0.20833333333333326</v>
      </c>
      <c r="I17" s="227" t="e">
        <f t="shared" si="2"/>
        <v>#N/A</v>
      </c>
      <c r="J17" s="228" t="e">
        <f t="shared" si="2"/>
        <v>#N/A</v>
      </c>
      <c r="K17" s="229">
        <f t="shared" si="2"/>
        <v>0.20833333333333326</v>
      </c>
      <c r="L17" s="227">
        <f t="shared" si="2"/>
        <v>0.20833333333333326</v>
      </c>
      <c r="M17" s="227">
        <f t="shared" si="2"/>
        <v>0.20833333333333326</v>
      </c>
      <c r="N17" s="227">
        <f t="shared" si="2"/>
        <v>0.20833333333333326</v>
      </c>
      <c r="O17" s="227">
        <f t="shared" si="2"/>
        <v>0.20833333333333326</v>
      </c>
      <c r="P17" s="227" t="e">
        <f t="shared" si="2"/>
        <v>#N/A</v>
      </c>
      <c r="Q17" s="230" t="e">
        <f t="shared" si="2"/>
        <v>#N/A</v>
      </c>
      <c r="R17" s="226">
        <f t="shared" si="2"/>
        <v>0.20833333333333326</v>
      </c>
      <c r="S17" s="227">
        <f t="shared" si="2"/>
        <v>0.20833333333333326</v>
      </c>
      <c r="T17" s="227">
        <f t="shared" si="2"/>
        <v>0.20833333333333326</v>
      </c>
      <c r="U17" s="227">
        <f t="shared" si="2"/>
        <v>0.20833333333333326</v>
      </c>
      <c r="V17" s="227">
        <f t="shared" si="2"/>
        <v>0.20833333333333326</v>
      </c>
      <c r="W17" s="227" t="e">
        <f t="shared" si="2"/>
        <v>#N/A</v>
      </c>
      <c r="X17" s="228" t="e">
        <f t="shared" si="2"/>
        <v>#N/A</v>
      </c>
      <c r="Y17" s="226">
        <f t="shared" si="2"/>
        <v>0.20833333333333326</v>
      </c>
      <c r="Z17" s="227">
        <f t="shared" si="2"/>
        <v>0.20833333333333326</v>
      </c>
      <c r="AA17" s="227">
        <f t="shared" si="2"/>
        <v>0.20833333333333326</v>
      </c>
      <c r="AB17" s="227">
        <f t="shared" si="2"/>
        <v>0.20833333333333326</v>
      </c>
      <c r="AC17" s="227">
        <f t="shared" si="2"/>
        <v>0.20833333333333326</v>
      </c>
      <c r="AD17" s="227" t="e">
        <f t="shared" si="2"/>
        <v>#N/A</v>
      </c>
      <c r="AE17" s="228" t="e">
        <f t="shared" si="2"/>
        <v>#N/A</v>
      </c>
      <c r="AF17" s="662"/>
      <c r="AG17" s="663"/>
      <c r="AH17" s="666"/>
      <c r="AI17" s="667"/>
      <c r="AJ17" s="776"/>
      <c r="AK17" s="777"/>
      <c r="AL17" s="218"/>
      <c r="AM17" s="219"/>
      <c r="AN17" s="219"/>
      <c r="AO17" s="219"/>
      <c r="AP17" s="219"/>
      <c r="AQ17" s="225"/>
      <c r="AR17" s="225"/>
      <c r="AS17" s="225"/>
      <c r="AT17" s="225"/>
    </row>
    <row r="18" spans="1:46" ht="15" customHeight="1">
      <c r="A18" s="654" t="s">
        <v>199</v>
      </c>
      <c r="B18" s="772" t="s">
        <v>200</v>
      </c>
      <c r="C18" s="780" t="s">
        <v>205</v>
      </c>
      <c r="D18" s="271" t="s">
        <v>202</v>
      </c>
      <c r="E18" s="272" t="s">
        <v>202</v>
      </c>
      <c r="F18" s="272" t="s">
        <v>202</v>
      </c>
      <c r="G18" s="272" t="s">
        <v>202</v>
      </c>
      <c r="H18" s="273" t="s">
        <v>202</v>
      </c>
      <c r="I18" s="221"/>
      <c r="J18" s="222"/>
      <c r="K18" s="223" t="s">
        <v>202</v>
      </c>
      <c r="L18" s="221" t="s">
        <v>202</v>
      </c>
      <c r="M18" s="221" t="s">
        <v>202</v>
      </c>
      <c r="N18" s="221" t="s">
        <v>202</v>
      </c>
      <c r="O18" s="221" t="s">
        <v>202</v>
      </c>
      <c r="P18" s="221"/>
      <c r="Q18" s="224"/>
      <c r="R18" s="220" t="s">
        <v>202</v>
      </c>
      <c r="S18" s="221" t="s">
        <v>202</v>
      </c>
      <c r="T18" s="221" t="s">
        <v>202</v>
      </c>
      <c r="U18" s="221" t="s">
        <v>202</v>
      </c>
      <c r="V18" s="221" t="s">
        <v>202</v>
      </c>
      <c r="W18" s="221"/>
      <c r="X18" s="222"/>
      <c r="Y18" s="220" t="s">
        <v>202</v>
      </c>
      <c r="Z18" s="221" t="s">
        <v>202</v>
      </c>
      <c r="AA18" s="221" t="s">
        <v>202</v>
      </c>
      <c r="AB18" s="221" t="s">
        <v>202</v>
      </c>
      <c r="AC18" s="221" t="s">
        <v>202</v>
      </c>
      <c r="AD18" s="221"/>
      <c r="AE18" s="222"/>
      <c r="AF18" s="660">
        <f>SUMIF(D19:AE19,"&gt;0")</f>
        <v>1.6666666666666656</v>
      </c>
      <c r="AG18" s="661"/>
      <c r="AH18" s="664">
        <f>AF18/4</f>
        <v>0.41666666666666641</v>
      </c>
      <c r="AI18" s="665"/>
      <c r="AJ18" s="774">
        <f>ROUNDDOWN(AH18/$AC$35,1)</f>
        <v>0.2</v>
      </c>
      <c r="AK18" s="775"/>
      <c r="AL18" s="218"/>
      <c r="AM18" s="219"/>
      <c r="AN18" s="219"/>
      <c r="AO18" s="219"/>
      <c r="AP18" s="219"/>
      <c r="AQ18" s="225"/>
      <c r="AR18" s="225"/>
      <c r="AS18" s="225"/>
      <c r="AT18" s="225"/>
    </row>
    <row r="19" spans="1:46" ht="15" customHeight="1">
      <c r="A19" s="655"/>
      <c r="B19" s="773"/>
      <c r="C19" s="781"/>
      <c r="D19" s="229">
        <f t="shared" ref="D19:AE19" si="3">VLOOKUP(D18,$B$39:$I$47,2,1)</f>
        <v>8.3333333333333315E-2</v>
      </c>
      <c r="E19" s="227">
        <f t="shared" si="3"/>
        <v>8.3333333333333315E-2</v>
      </c>
      <c r="F19" s="227">
        <f t="shared" si="3"/>
        <v>8.3333333333333315E-2</v>
      </c>
      <c r="G19" s="227">
        <f t="shared" si="3"/>
        <v>8.3333333333333315E-2</v>
      </c>
      <c r="H19" s="227">
        <f t="shared" si="3"/>
        <v>8.3333333333333315E-2</v>
      </c>
      <c r="I19" s="227" t="e">
        <f t="shared" si="3"/>
        <v>#N/A</v>
      </c>
      <c r="J19" s="228" t="e">
        <f t="shared" si="3"/>
        <v>#N/A</v>
      </c>
      <c r="K19" s="229">
        <f t="shared" si="3"/>
        <v>8.3333333333333315E-2</v>
      </c>
      <c r="L19" s="227">
        <f t="shared" si="3"/>
        <v>8.3333333333333315E-2</v>
      </c>
      <c r="M19" s="227">
        <f t="shared" si="3"/>
        <v>8.3333333333333315E-2</v>
      </c>
      <c r="N19" s="227">
        <f t="shared" si="3"/>
        <v>8.3333333333333315E-2</v>
      </c>
      <c r="O19" s="227">
        <f t="shared" si="3"/>
        <v>8.3333333333333315E-2</v>
      </c>
      <c r="P19" s="227" t="e">
        <f t="shared" si="3"/>
        <v>#N/A</v>
      </c>
      <c r="Q19" s="230" t="e">
        <f t="shared" si="3"/>
        <v>#N/A</v>
      </c>
      <c r="R19" s="226">
        <f t="shared" si="3"/>
        <v>8.3333333333333315E-2</v>
      </c>
      <c r="S19" s="227">
        <f t="shared" si="3"/>
        <v>8.3333333333333315E-2</v>
      </c>
      <c r="T19" s="227">
        <f t="shared" si="3"/>
        <v>8.3333333333333315E-2</v>
      </c>
      <c r="U19" s="227">
        <f t="shared" si="3"/>
        <v>8.3333333333333315E-2</v>
      </c>
      <c r="V19" s="227">
        <f t="shared" si="3"/>
        <v>8.3333333333333315E-2</v>
      </c>
      <c r="W19" s="227" t="e">
        <f t="shared" si="3"/>
        <v>#N/A</v>
      </c>
      <c r="X19" s="228" t="e">
        <f t="shared" si="3"/>
        <v>#N/A</v>
      </c>
      <c r="Y19" s="226">
        <f t="shared" si="3"/>
        <v>8.3333333333333315E-2</v>
      </c>
      <c r="Z19" s="227">
        <f t="shared" si="3"/>
        <v>8.3333333333333315E-2</v>
      </c>
      <c r="AA19" s="227">
        <f t="shared" si="3"/>
        <v>8.3333333333333315E-2</v>
      </c>
      <c r="AB19" s="227">
        <f t="shared" si="3"/>
        <v>8.3333333333333315E-2</v>
      </c>
      <c r="AC19" s="227">
        <f t="shared" si="3"/>
        <v>8.3333333333333315E-2</v>
      </c>
      <c r="AD19" s="227" t="e">
        <f t="shared" si="3"/>
        <v>#N/A</v>
      </c>
      <c r="AE19" s="228" t="e">
        <f t="shared" si="3"/>
        <v>#N/A</v>
      </c>
      <c r="AF19" s="662"/>
      <c r="AG19" s="663"/>
      <c r="AH19" s="666"/>
      <c r="AI19" s="667"/>
      <c r="AJ19" s="776"/>
      <c r="AK19" s="777"/>
      <c r="AL19" s="218"/>
      <c r="AM19" s="219"/>
      <c r="AN19" s="219"/>
      <c r="AO19" s="219"/>
      <c r="AP19" s="219"/>
      <c r="AQ19" s="225"/>
      <c r="AR19" s="225"/>
      <c r="AS19" s="225"/>
      <c r="AT19" s="225"/>
    </row>
    <row r="20" spans="1:46" ht="15" customHeight="1">
      <c r="A20" s="778" t="s">
        <v>19</v>
      </c>
      <c r="B20" s="772" t="s">
        <v>200</v>
      </c>
      <c r="C20" s="658" t="s">
        <v>208</v>
      </c>
      <c r="D20" s="220"/>
      <c r="E20" s="221"/>
      <c r="F20" s="221"/>
      <c r="G20" s="221"/>
      <c r="H20" s="221"/>
      <c r="I20" s="221" t="s">
        <v>202</v>
      </c>
      <c r="J20" s="222" t="s">
        <v>202</v>
      </c>
      <c r="K20" s="223"/>
      <c r="L20" s="221"/>
      <c r="M20" s="221"/>
      <c r="N20" s="221"/>
      <c r="O20" s="221"/>
      <c r="P20" s="221" t="s">
        <v>202</v>
      </c>
      <c r="Q20" s="224" t="s">
        <v>202</v>
      </c>
      <c r="R20" s="220"/>
      <c r="S20" s="221"/>
      <c r="T20" s="221"/>
      <c r="U20" s="221"/>
      <c r="V20" s="221"/>
      <c r="W20" s="221" t="s">
        <v>202</v>
      </c>
      <c r="X20" s="222" t="s">
        <v>202</v>
      </c>
      <c r="Y20" s="220"/>
      <c r="Z20" s="221"/>
      <c r="AA20" s="221"/>
      <c r="AB20" s="221"/>
      <c r="AC20" s="221"/>
      <c r="AD20" s="221" t="s">
        <v>202</v>
      </c>
      <c r="AE20" s="222" t="s">
        <v>202</v>
      </c>
      <c r="AF20" s="660">
        <f>SUMIF(D21:AE21,"&gt;0")</f>
        <v>0.66666666666666652</v>
      </c>
      <c r="AG20" s="661"/>
      <c r="AH20" s="664">
        <f>AF20/4</f>
        <v>0.16666666666666663</v>
      </c>
      <c r="AI20" s="665"/>
      <c r="AJ20" s="774">
        <f>ROUNDDOWN(AH20/$AC$35,1)</f>
        <v>0.1</v>
      </c>
      <c r="AK20" s="775"/>
      <c r="AL20" s="218"/>
    </row>
    <row r="21" spans="1:46" ht="15" customHeight="1">
      <c r="A21" s="779"/>
      <c r="B21" s="773"/>
      <c r="C21" s="659"/>
      <c r="D21" s="226" t="e">
        <f t="shared" ref="D21:AE21" si="4">VLOOKUP(D20,$B$39:$I$47,2,1)</f>
        <v>#N/A</v>
      </c>
      <c r="E21" s="227" t="e">
        <f t="shared" si="4"/>
        <v>#N/A</v>
      </c>
      <c r="F21" s="227" t="e">
        <f t="shared" si="4"/>
        <v>#N/A</v>
      </c>
      <c r="G21" s="227" t="e">
        <f t="shared" si="4"/>
        <v>#N/A</v>
      </c>
      <c r="H21" s="227" t="e">
        <f t="shared" si="4"/>
        <v>#N/A</v>
      </c>
      <c r="I21" s="227">
        <f t="shared" si="4"/>
        <v>8.3333333333333315E-2</v>
      </c>
      <c r="J21" s="228">
        <f t="shared" si="4"/>
        <v>8.3333333333333315E-2</v>
      </c>
      <c r="K21" s="229" t="e">
        <f t="shared" si="4"/>
        <v>#N/A</v>
      </c>
      <c r="L21" s="227" t="e">
        <f t="shared" si="4"/>
        <v>#N/A</v>
      </c>
      <c r="M21" s="227" t="e">
        <f t="shared" si="4"/>
        <v>#N/A</v>
      </c>
      <c r="N21" s="227" t="e">
        <f t="shared" si="4"/>
        <v>#N/A</v>
      </c>
      <c r="O21" s="227" t="e">
        <f t="shared" si="4"/>
        <v>#N/A</v>
      </c>
      <c r="P21" s="227">
        <f t="shared" si="4"/>
        <v>8.3333333333333315E-2</v>
      </c>
      <c r="Q21" s="230">
        <f t="shared" si="4"/>
        <v>8.3333333333333315E-2</v>
      </c>
      <c r="R21" s="226" t="e">
        <f t="shared" si="4"/>
        <v>#N/A</v>
      </c>
      <c r="S21" s="227" t="e">
        <f t="shared" si="4"/>
        <v>#N/A</v>
      </c>
      <c r="T21" s="227" t="e">
        <f t="shared" si="4"/>
        <v>#N/A</v>
      </c>
      <c r="U21" s="227" t="e">
        <f t="shared" si="4"/>
        <v>#N/A</v>
      </c>
      <c r="V21" s="227" t="e">
        <f t="shared" si="4"/>
        <v>#N/A</v>
      </c>
      <c r="W21" s="227">
        <f t="shared" si="4"/>
        <v>8.3333333333333315E-2</v>
      </c>
      <c r="X21" s="228">
        <f t="shared" si="4"/>
        <v>8.3333333333333315E-2</v>
      </c>
      <c r="Y21" s="226" t="e">
        <f t="shared" si="4"/>
        <v>#N/A</v>
      </c>
      <c r="Z21" s="227" t="e">
        <f t="shared" si="4"/>
        <v>#N/A</v>
      </c>
      <c r="AA21" s="227" t="e">
        <f t="shared" si="4"/>
        <v>#N/A</v>
      </c>
      <c r="AB21" s="227" t="e">
        <f t="shared" si="4"/>
        <v>#N/A</v>
      </c>
      <c r="AC21" s="227" t="e">
        <f t="shared" si="4"/>
        <v>#N/A</v>
      </c>
      <c r="AD21" s="227">
        <f t="shared" si="4"/>
        <v>8.3333333333333315E-2</v>
      </c>
      <c r="AE21" s="228">
        <f t="shared" si="4"/>
        <v>8.3333333333333315E-2</v>
      </c>
      <c r="AF21" s="662"/>
      <c r="AG21" s="663"/>
      <c r="AH21" s="666"/>
      <c r="AI21" s="667"/>
      <c r="AJ21" s="776"/>
      <c r="AK21" s="777"/>
      <c r="AL21" s="218"/>
    </row>
    <row r="22" spans="1:46" ht="15" customHeight="1">
      <c r="A22" s="778" t="s">
        <v>19</v>
      </c>
      <c r="B22" s="772" t="s">
        <v>200</v>
      </c>
      <c r="C22" s="658" t="s">
        <v>209</v>
      </c>
      <c r="D22" s="220"/>
      <c r="E22" s="221"/>
      <c r="F22" s="221"/>
      <c r="G22" s="221"/>
      <c r="H22" s="221"/>
      <c r="I22" s="221" t="s">
        <v>207</v>
      </c>
      <c r="J22" s="222" t="s">
        <v>207</v>
      </c>
      <c r="K22" s="223"/>
      <c r="L22" s="221"/>
      <c r="M22" s="221"/>
      <c r="N22" s="221"/>
      <c r="O22" s="221"/>
      <c r="P22" s="221" t="s">
        <v>207</v>
      </c>
      <c r="Q22" s="224" t="s">
        <v>207</v>
      </c>
      <c r="R22" s="220"/>
      <c r="S22" s="221"/>
      <c r="T22" s="221"/>
      <c r="U22" s="221"/>
      <c r="V22" s="221"/>
      <c r="W22" s="221" t="s">
        <v>207</v>
      </c>
      <c r="X22" s="222" t="s">
        <v>207</v>
      </c>
      <c r="Y22" s="220"/>
      <c r="Z22" s="221"/>
      <c r="AA22" s="221"/>
      <c r="AB22" s="221"/>
      <c r="AC22" s="221"/>
      <c r="AD22" s="221" t="s">
        <v>207</v>
      </c>
      <c r="AE22" s="222" t="s">
        <v>207</v>
      </c>
      <c r="AF22" s="660">
        <f>SUMIF(D23:AE23,"&gt;0")</f>
        <v>1.333333333333333</v>
      </c>
      <c r="AG22" s="661"/>
      <c r="AH22" s="664">
        <f>AF22/4</f>
        <v>0.33333333333333326</v>
      </c>
      <c r="AI22" s="665"/>
      <c r="AJ22" s="774">
        <f>ROUNDDOWN(AH22/$AC$35,1)</f>
        <v>0.2</v>
      </c>
      <c r="AK22" s="775"/>
      <c r="AL22" s="218"/>
    </row>
    <row r="23" spans="1:46" ht="15" customHeight="1">
      <c r="A23" s="779"/>
      <c r="B23" s="773"/>
      <c r="C23" s="659"/>
      <c r="D23" s="226" t="e">
        <f t="shared" ref="D23:AE23" si="5">VLOOKUP(D22,$B$39:$I$47,2,1)</f>
        <v>#N/A</v>
      </c>
      <c r="E23" s="227" t="e">
        <f t="shared" si="5"/>
        <v>#N/A</v>
      </c>
      <c r="F23" s="227" t="e">
        <f t="shared" si="5"/>
        <v>#N/A</v>
      </c>
      <c r="G23" s="227" t="e">
        <f t="shared" si="5"/>
        <v>#N/A</v>
      </c>
      <c r="H23" s="227" t="e">
        <f t="shared" si="5"/>
        <v>#N/A</v>
      </c>
      <c r="I23" s="227">
        <f t="shared" si="5"/>
        <v>0.16666666666666663</v>
      </c>
      <c r="J23" s="228">
        <f t="shared" si="5"/>
        <v>0.16666666666666663</v>
      </c>
      <c r="K23" s="229" t="e">
        <f t="shared" si="5"/>
        <v>#N/A</v>
      </c>
      <c r="L23" s="227" t="e">
        <f t="shared" si="5"/>
        <v>#N/A</v>
      </c>
      <c r="M23" s="227" t="e">
        <f t="shared" si="5"/>
        <v>#N/A</v>
      </c>
      <c r="N23" s="227" t="e">
        <f t="shared" si="5"/>
        <v>#N/A</v>
      </c>
      <c r="O23" s="227" t="e">
        <f t="shared" si="5"/>
        <v>#N/A</v>
      </c>
      <c r="P23" s="227">
        <f t="shared" si="5"/>
        <v>0.16666666666666663</v>
      </c>
      <c r="Q23" s="230">
        <f t="shared" si="5"/>
        <v>0.16666666666666663</v>
      </c>
      <c r="R23" s="226" t="e">
        <f t="shared" si="5"/>
        <v>#N/A</v>
      </c>
      <c r="S23" s="227" t="e">
        <f t="shared" si="5"/>
        <v>#N/A</v>
      </c>
      <c r="T23" s="227" t="e">
        <f t="shared" si="5"/>
        <v>#N/A</v>
      </c>
      <c r="U23" s="227" t="e">
        <f t="shared" si="5"/>
        <v>#N/A</v>
      </c>
      <c r="V23" s="227" t="e">
        <f t="shared" si="5"/>
        <v>#N/A</v>
      </c>
      <c r="W23" s="227">
        <f t="shared" si="5"/>
        <v>0.16666666666666663</v>
      </c>
      <c r="X23" s="228">
        <f t="shared" si="5"/>
        <v>0.16666666666666663</v>
      </c>
      <c r="Y23" s="226" t="e">
        <f t="shared" si="5"/>
        <v>#N/A</v>
      </c>
      <c r="Z23" s="227" t="e">
        <f t="shared" si="5"/>
        <v>#N/A</v>
      </c>
      <c r="AA23" s="227" t="e">
        <f t="shared" si="5"/>
        <v>#N/A</v>
      </c>
      <c r="AB23" s="227" t="e">
        <f t="shared" si="5"/>
        <v>#N/A</v>
      </c>
      <c r="AC23" s="227" t="e">
        <f t="shared" si="5"/>
        <v>#N/A</v>
      </c>
      <c r="AD23" s="227">
        <f t="shared" si="5"/>
        <v>0.16666666666666663</v>
      </c>
      <c r="AE23" s="228">
        <f t="shared" si="5"/>
        <v>0.16666666666666663</v>
      </c>
      <c r="AF23" s="662"/>
      <c r="AG23" s="663"/>
      <c r="AH23" s="666"/>
      <c r="AI23" s="667"/>
      <c r="AJ23" s="776"/>
      <c r="AK23" s="777"/>
      <c r="AL23" s="218"/>
    </row>
    <row r="24" spans="1:46" ht="15" customHeight="1">
      <c r="A24" s="778" t="s">
        <v>19</v>
      </c>
      <c r="B24" s="772" t="s">
        <v>206</v>
      </c>
      <c r="C24" s="658" t="s">
        <v>210</v>
      </c>
      <c r="D24" s="220"/>
      <c r="E24" s="221"/>
      <c r="F24" s="221"/>
      <c r="G24" s="221"/>
      <c r="H24" s="221"/>
      <c r="I24" s="221" t="s">
        <v>207</v>
      </c>
      <c r="J24" s="222" t="s">
        <v>207</v>
      </c>
      <c r="K24" s="223"/>
      <c r="L24" s="221"/>
      <c r="M24" s="221"/>
      <c r="N24" s="221"/>
      <c r="O24" s="221"/>
      <c r="P24" s="221" t="s">
        <v>207</v>
      </c>
      <c r="Q24" s="224" t="s">
        <v>207</v>
      </c>
      <c r="R24" s="220"/>
      <c r="S24" s="221"/>
      <c r="T24" s="221"/>
      <c r="U24" s="221"/>
      <c r="V24" s="221"/>
      <c r="W24" s="221" t="s">
        <v>207</v>
      </c>
      <c r="X24" s="222" t="s">
        <v>207</v>
      </c>
      <c r="Y24" s="220"/>
      <c r="Z24" s="221"/>
      <c r="AA24" s="221"/>
      <c r="AB24" s="221"/>
      <c r="AC24" s="221"/>
      <c r="AD24" s="221" t="s">
        <v>207</v>
      </c>
      <c r="AE24" s="222" t="s">
        <v>207</v>
      </c>
      <c r="AF24" s="660">
        <f>SUMIF(D25:AE25,"&gt;0")</f>
        <v>1.333333333333333</v>
      </c>
      <c r="AG24" s="661"/>
      <c r="AH24" s="664">
        <f>AF24/4</f>
        <v>0.33333333333333326</v>
      </c>
      <c r="AI24" s="665"/>
      <c r="AJ24" s="774">
        <f>ROUNDDOWN(AH24/$AC$35,1)</f>
        <v>0.2</v>
      </c>
      <c r="AK24" s="775"/>
      <c r="AL24" s="218"/>
    </row>
    <row r="25" spans="1:46" ht="15" customHeight="1">
      <c r="A25" s="779"/>
      <c r="B25" s="773"/>
      <c r="C25" s="659"/>
      <c r="D25" s="226" t="e">
        <f t="shared" ref="D25:AE25" si="6">VLOOKUP(D24,$B$39:$I$47,2,1)</f>
        <v>#N/A</v>
      </c>
      <c r="E25" s="227" t="e">
        <f t="shared" si="6"/>
        <v>#N/A</v>
      </c>
      <c r="F25" s="227" t="e">
        <f t="shared" si="6"/>
        <v>#N/A</v>
      </c>
      <c r="G25" s="227" t="e">
        <f t="shared" si="6"/>
        <v>#N/A</v>
      </c>
      <c r="H25" s="227" t="e">
        <f t="shared" si="6"/>
        <v>#N/A</v>
      </c>
      <c r="I25" s="227">
        <f t="shared" si="6"/>
        <v>0.16666666666666663</v>
      </c>
      <c r="J25" s="228">
        <f t="shared" si="6"/>
        <v>0.16666666666666663</v>
      </c>
      <c r="K25" s="229" t="e">
        <f t="shared" si="6"/>
        <v>#N/A</v>
      </c>
      <c r="L25" s="227" t="e">
        <f t="shared" si="6"/>
        <v>#N/A</v>
      </c>
      <c r="M25" s="227" t="e">
        <f t="shared" si="6"/>
        <v>#N/A</v>
      </c>
      <c r="N25" s="227" t="e">
        <f t="shared" si="6"/>
        <v>#N/A</v>
      </c>
      <c r="O25" s="227" t="e">
        <f t="shared" si="6"/>
        <v>#N/A</v>
      </c>
      <c r="P25" s="227">
        <f t="shared" si="6"/>
        <v>0.16666666666666663</v>
      </c>
      <c r="Q25" s="230">
        <f t="shared" si="6"/>
        <v>0.16666666666666663</v>
      </c>
      <c r="R25" s="226" t="e">
        <f t="shared" si="6"/>
        <v>#N/A</v>
      </c>
      <c r="S25" s="227" t="e">
        <f t="shared" si="6"/>
        <v>#N/A</v>
      </c>
      <c r="T25" s="227" t="e">
        <f t="shared" si="6"/>
        <v>#N/A</v>
      </c>
      <c r="U25" s="227" t="e">
        <f t="shared" si="6"/>
        <v>#N/A</v>
      </c>
      <c r="V25" s="227" t="e">
        <f t="shared" si="6"/>
        <v>#N/A</v>
      </c>
      <c r="W25" s="227">
        <f t="shared" si="6"/>
        <v>0.16666666666666663</v>
      </c>
      <c r="X25" s="228">
        <f t="shared" si="6"/>
        <v>0.16666666666666663</v>
      </c>
      <c r="Y25" s="226" t="e">
        <f t="shared" si="6"/>
        <v>#N/A</v>
      </c>
      <c r="Z25" s="227" t="e">
        <f t="shared" si="6"/>
        <v>#N/A</v>
      </c>
      <c r="AA25" s="227" t="e">
        <f t="shared" si="6"/>
        <v>#N/A</v>
      </c>
      <c r="AB25" s="227" t="e">
        <f t="shared" si="6"/>
        <v>#N/A</v>
      </c>
      <c r="AC25" s="227" t="e">
        <f t="shared" si="6"/>
        <v>#N/A</v>
      </c>
      <c r="AD25" s="227">
        <f t="shared" si="6"/>
        <v>0.16666666666666663</v>
      </c>
      <c r="AE25" s="228">
        <f t="shared" si="6"/>
        <v>0.16666666666666663</v>
      </c>
      <c r="AF25" s="662"/>
      <c r="AG25" s="663"/>
      <c r="AH25" s="666"/>
      <c r="AI25" s="667"/>
      <c r="AJ25" s="776"/>
      <c r="AK25" s="777"/>
      <c r="AL25" s="218"/>
    </row>
    <row r="26" spans="1:46" ht="15" customHeight="1">
      <c r="A26" s="778" t="s">
        <v>19</v>
      </c>
      <c r="B26" s="772" t="s">
        <v>211</v>
      </c>
      <c r="C26" s="658" t="s">
        <v>212</v>
      </c>
      <c r="D26" s="220" t="s">
        <v>198</v>
      </c>
      <c r="E26" s="221" t="s">
        <v>198</v>
      </c>
      <c r="F26" s="221" t="s">
        <v>198</v>
      </c>
      <c r="G26" s="221" t="s">
        <v>198</v>
      </c>
      <c r="H26" s="221" t="s">
        <v>198</v>
      </c>
      <c r="I26" s="221"/>
      <c r="J26" s="222"/>
      <c r="K26" s="223" t="s">
        <v>198</v>
      </c>
      <c r="L26" s="221" t="s">
        <v>198</v>
      </c>
      <c r="M26" s="221" t="s">
        <v>198</v>
      </c>
      <c r="N26" s="221" t="s">
        <v>198</v>
      </c>
      <c r="O26" s="221" t="s">
        <v>198</v>
      </c>
      <c r="P26" s="221"/>
      <c r="Q26" s="224"/>
      <c r="R26" s="220" t="s">
        <v>198</v>
      </c>
      <c r="S26" s="221" t="s">
        <v>198</v>
      </c>
      <c r="T26" s="221" t="s">
        <v>198</v>
      </c>
      <c r="U26" s="221" t="s">
        <v>198</v>
      </c>
      <c r="V26" s="221" t="s">
        <v>198</v>
      </c>
      <c r="W26" s="221"/>
      <c r="X26" s="222"/>
      <c r="Y26" s="220" t="s">
        <v>198</v>
      </c>
      <c r="Z26" s="221" t="s">
        <v>198</v>
      </c>
      <c r="AA26" s="221" t="s">
        <v>198</v>
      </c>
      <c r="AB26" s="221" t="s">
        <v>198</v>
      </c>
      <c r="AC26" s="221" t="s">
        <v>198</v>
      </c>
      <c r="AD26" s="221"/>
      <c r="AE26" s="222"/>
      <c r="AF26" s="700">
        <f>SUMIF(D27:AE27,"&gt;0")</f>
        <v>6.6666666666666643</v>
      </c>
      <c r="AG26" s="701"/>
      <c r="AH26" s="664">
        <f>AF26/4</f>
        <v>1.6666666666666661</v>
      </c>
      <c r="AI26" s="665"/>
      <c r="AJ26" s="774">
        <f>ROUNDDOWN(AH26/$AC$35,1)</f>
        <v>1</v>
      </c>
      <c r="AK26" s="775"/>
      <c r="AL26" s="218"/>
    </row>
    <row r="27" spans="1:46" ht="15" customHeight="1">
      <c r="A27" s="779"/>
      <c r="B27" s="773"/>
      <c r="C27" s="659"/>
      <c r="D27" s="274">
        <f t="shared" ref="D27:AE27" si="7">VLOOKUP(D26,$B$39:$I$47,2,1)</f>
        <v>0.33333333333333331</v>
      </c>
      <c r="E27" s="275">
        <f t="shared" si="7"/>
        <v>0.33333333333333331</v>
      </c>
      <c r="F27" s="275">
        <f t="shared" si="7"/>
        <v>0.33333333333333331</v>
      </c>
      <c r="G27" s="275">
        <f t="shared" si="7"/>
        <v>0.33333333333333331</v>
      </c>
      <c r="H27" s="275">
        <f t="shared" si="7"/>
        <v>0.33333333333333331</v>
      </c>
      <c r="I27" s="275" t="e">
        <f t="shared" si="7"/>
        <v>#N/A</v>
      </c>
      <c r="J27" s="276" t="e">
        <f t="shared" si="7"/>
        <v>#N/A</v>
      </c>
      <c r="K27" s="229">
        <f t="shared" si="7"/>
        <v>0.33333333333333331</v>
      </c>
      <c r="L27" s="227">
        <f t="shared" si="7"/>
        <v>0.33333333333333331</v>
      </c>
      <c r="M27" s="227">
        <f t="shared" si="7"/>
        <v>0.33333333333333331</v>
      </c>
      <c r="N27" s="227">
        <f t="shared" si="7"/>
        <v>0.33333333333333331</v>
      </c>
      <c r="O27" s="227">
        <f t="shared" si="7"/>
        <v>0.33333333333333331</v>
      </c>
      <c r="P27" s="227" t="e">
        <f t="shared" si="7"/>
        <v>#N/A</v>
      </c>
      <c r="Q27" s="230" t="e">
        <f t="shared" si="7"/>
        <v>#N/A</v>
      </c>
      <c r="R27" s="274">
        <f t="shared" si="7"/>
        <v>0.33333333333333331</v>
      </c>
      <c r="S27" s="275">
        <f t="shared" si="7"/>
        <v>0.33333333333333331</v>
      </c>
      <c r="T27" s="275">
        <f t="shared" si="7"/>
        <v>0.33333333333333331</v>
      </c>
      <c r="U27" s="275">
        <f t="shared" si="7"/>
        <v>0.33333333333333331</v>
      </c>
      <c r="V27" s="275">
        <f t="shared" si="7"/>
        <v>0.33333333333333331</v>
      </c>
      <c r="W27" s="275" t="e">
        <f t="shared" si="7"/>
        <v>#N/A</v>
      </c>
      <c r="X27" s="276" t="e">
        <f t="shared" si="7"/>
        <v>#N/A</v>
      </c>
      <c r="Y27" s="274">
        <f t="shared" si="7"/>
        <v>0.33333333333333331</v>
      </c>
      <c r="Z27" s="275">
        <f t="shared" si="7"/>
        <v>0.33333333333333331</v>
      </c>
      <c r="AA27" s="275">
        <f t="shared" si="7"/>
        <v>0.33333333333333331</v>
      </c>
      <c r="AB27" s="275">
        <f t="shared" si="7"/>
        <v>0.33333333333333331</v>
      </c>
      <c r="AC27" s="277">
        <f t="shared" si="7"/>
        <v>0.33333333333333331</v>
      </c>
      <c r="AD27" s="277" t="e">
        <f t="shared" si="7"/>
        <v>#N/A</v>
      </c>
      <c r="AE27" s="278" t="e">
        <f t="shared" si="7"/>
        <v>#N/A</v>
      </c>
      <c r="AF27" s="662"/>
      <c r="AG27" s="663"/>
      <c r="AH27" s="666"/>
      <c r="AI27" s="667"/>
      <c r="AJ27" s="776"/>
      <c r="AK27" s="777"/>
      <c r="AL27" s="218"/>
    </row>
    <row r="28" spans="1:46" ht="15" customHeight="1">
      <c r="A28" s="654" t="s">
        <v>213</v>
      </c>
      <c r="B28" s="772" t="s">
        <v>196</v>
      </c>
      <c r="C28" s="658" t="s">
        <v>214</v>
      </c>
      <c r="D28" s="220" t="s">
        <v>215</v>
      </c>
      <c r="E28" s="221" t="s">
        <v>216</v>
      </c>
      <c r="F28" s="221"/>
      <c r="G28" s="221"/>
      <c r="H28" s="221"/>
      <c r="I28" s="221"/>
      <c r="J28" s="222" t="s">
        <v>215</v>
      </c>
      <c r="K28" s="223" t="s">
        <v>216</v>
      </c>
      <c r="L28" s="221"/>
      <c r="M28" s="221"/>
      <c r="N28" s="221"/>
      <c r="O28" s="221"/>
      <c r="P28" s="221" t="s">
        <v>215</v>
      </c>
      <c r="Q28" s="224" t="s">
        <v>216</v>
      </c>
      <c r="R28" s="220"/>
      <c r="S28" s="221"/>
      <c r="T28" s="221"/>
      <c r="U28" s="221"/>
      <c r="V28" s="221" t="s">
        <v>215</v>
      </c>
      <c r="W28" s="221" t="s">
        <v>216</v>
      </c>
      <c r="X28" s="222"/>
      <c r="Y28" s="220"/>
      <c r="Z28" s="221"/>
      <c r="AA28" s="221"/>
      <c r="AB28" s="221" t="s">
        <v>215</v>
      </c>
      <c r="AC28" s="221" t="s">
        <v>216</v>
      </c>
      <c r="AD28" s="221"/>
      <c r="AE28" s="222"/>
      <c r="AF28" s="660">
        <f>SUMIF(D29:AE29,"&gt;0")</f>
        <v>1.666666666666667</v>
      </c>
      <c r="AG28" s="661"/>
      <c r="AH28" s="664">
        <f>AF28/4</f>
        <v>0.41666666666666674</v>
      </c>
      <c r="AI28" s="665"/>
      <c r="AJ28" s="774">
        <f>ROUNDDOWN(AH28/$AC$35,1)</f>
        <v>0.2</v>
      </c>
      <c r="AK28" s="775"/>
      <c r="AL28" s="218"/>
    </row>
    <row r="29" spans="1:46" ht="15" customHeight="1">
      <c r="A29" s="655"/>
      <c r="B29" s="773"/>
      <c r="C29" s="659"/>
      <c r="D29" s="226">
        <f t="shared" ref="D29:AE29" si="8">VLOOKUP(D28,$B$39:$I$47,2,1)</f>
        <v>8.333333333333337E-2</v>
      </c>
      <c r="E29" s="227">
        <f t="shared" si="8"/>
        <v>0.25</v>
      </c>
      <c r="F29" s="227" t="e">
        <f t="shared" si="8"/>
        <v>#N/A</v>
      </c>
      <c r="G29" s="227" t="e">
        <f t="shared" si="8"/>
        <v>#N/A</v>
      </c>
      <c r="H29" s="227" t="e">
        <f t="shared" si="8"/>
        <v>#N/A</v>
      </c>
      <c r="I29" s="227" t="e">
        <f t="shared" si="8"/>
        <v>#N/A</v>
      </c>
      <c r="J29" s="228">
        <f t="shared" si="8"/>
        <v>8.333333333333337E-2</v>
      </c>
      <c r="K29" s="229">
        <f t="shared" si="8"/>
        <v>0.25</v>
      </c>
      <c r="L29" s="227" t="e">
        <f t="shared" si="8"/>
        <v>#N/A</v>
      </c>
      <c r="M29" s="227" t="e">
        <f t="shared" si="8"/>
        <v>#N/A</v>
      </c>
      <c r="N29" s="227" t="e">
        <f t="shared" si="8"/>
        <v>#N/A</v>
      </c>
      <c r="O29" s="227" t="e">
        <f t="shared" si="8"/>
        <v>#N/A</v>
      </c>
      <c r="P29" s="227">
        <f t="shared" si="8"/>
        <v>8.333333333333337E-2</v>
      </c>
      <c r="Q29" s="230">
        <f t="shared" si="8"/>
        <v>0.25</v>
      </c>
      <c r="R29" s="226" t="e">
        <f t="shared" si="8"/>
        <v>#N/A</v>
      </c>
      <c r="S29" s="227" t="e">
        <f t="shared" si="8"/>
        <v>#N/A</v>
      </c>
      <c r="T29" s="227" t="e">
        <f t="shared" si="8"/>
        <v>#N/A</v>
      </c>
      <c r="U29" s="227" t="e">
        <f t="shared" si="8"/>
        <v>#N/A</v>
      </c>
      <c r="V29" s="227">
        <f t="shared" si="8"/>
        <v>8.333333333333337E-2</v>
      </c>
      <c r="W29" s="227">
        <f t="shared" si="8"/>
        <v>0.25</v>
      </c>
      <c r="X29" s="228" t="e">
        <f t="shared" si="8"/>
        <v>#N/A</v>
      </c>
      <c r="Y29" s="226" t="e">
        <f t="shared" si="8"/>
        <v>#N/A</v>
      </c>
      <c r="Z29" s="227" t="e">
        <f t="shared" si="8"/>
        <v>#N/A</v>
      </c>
      <c r="AA29" s="227" t="e">
        <f t="shared" si="8"/>
        <v>#N/A</v>
      </c>
      <c r="AB29" s="227">
        <f t="shared" si="8"/>
        <v>8.333333333333337E-2</v>
      </c>
      <c r="AC29" s="227">
        <f t="shared" si="8"/>
        <v>0.25</v>
      </c>
      <c r="AD29" s="227" t="e">
        <f t="shared" si="8"/>
        <v>#N/A</v>
      </c>
      <c r="AE29" s="228" t="e">
        <f t="shared" si="8"/>
        <v>#N/A</v>
      </c>
      <c r="AF29" s="662"/>
      <c r="AG29" s="663"/>
      <c r="AH29" s="666"/>
      <c r="AI29" s="667"/>
      <c r="AJ29" s="776"/>
      <c r="AK29" s="777"/>
      <c r="AL29" s="218"/>
    </row>
    <row r="30" spans="1:46" ht="15" customHeight="1">
      <c r="A30" s="654" t="s">
        <v>213</v>
      </c>
      <c r="B30" s="772" t="s">
        <v>196</v>
      </c>
      <c r="C30" s="658" t="s">
        <v>214</v>
      </c>
      <c r="D30" s="220"/>
      <c r="E30" s="221"/>
      <c r="F30" s="221" t="s">
        <v>215</v>
      </c>
      <c r="G30" s="221" t="s">
        <v>216</v>
      </c>
      <c r="H30" s="221"/>
      <c r="I30" s="221"/>
      <c r="J30" s="222"/>
      <c r="K30" s="223"/>
      <c r="L30" s="221" t="s">
        <v>215</v>
      </c>
      <c r="M30" s="221" t="s">
        <v>216</v>
      </c>
      <c r="N30" s="221"/>
      <c r="O30" s="221"/>
      <c r="P30" s="221"/>
      <c r="Q30" s="224"/>
      <c r="R30" s="220" t="s">
        <v>215</v>
      </c>
      <c r="S30" s="221" t="s">
        <v>216</v>
      </c>
      <c r="T30" s="221"/>
      <c r="U30" s="221"/>
      <c r="V30" s="221"/>
      <c r="W30" s="221"/>
      <c r="X30" s="222" t="s">
        <v>215</v>
      </c>
      <c r="Y30" s="220" t="s">
        <v>216</v>
      </c>
      <c r="Z30" s="221"/>
      <c r="AA30" s="221"/>
      <c r="AB30" s="221"/>
      <c r="AC30" s="221"/>
      <c r="AD30" s="221" t="s">
        <v>215</v>
      </c>
      <c r="AE30" s="222" t="s">
        <v>216</v>
      </c>
      <c r="AF30" s="660">
        <f>SUMIF(D31:AE31,"&gt;0")</f>
        <v>1.666666666666667</v>
      </c>
      <c r="AG30" s="661"/>
      <c r="AH30" s="664">
        <f>AF30/4</f>
        <v>0.41666666666666674</v>
      </c>
      <c r="AI30" s="665"/>
      <c r="AJ30" s="774">
        <f>ROUNDDOWN(AH30/$AC$35,1)</f>
        <v>0.2</v>
      </c>
      <c r="AK30" s="775"/>
      <c r="AL30" s="218"/>
      <c r="AM30" s="219"/>
      <c r="AN30" s="219"/>
      <c r="AO30" s="219"/>
      <c r="AP30" s="219"/>
      <c r="AQ30" s="225"/>
      <c r="AR30" s="225"/>
      <c r="AS30" s="225"/>
      <c r="AT30" s="225"/>
    </row>
    <row r="31" spans="1:46" ht="15" customHeight="1">
      <c r="A31" s="655"/>
      <c r="B31" s="773"/>
      <c r="C31" s="659"/>
      <c r="D31" s="226" t="e">
        <f t="shared" ref="D31:AE31" si="9">VLOOKUP(D30,$B$39:$I$47,2,1)</f>
        <v>#N/A</v>
      </c>
      <c r="E31" s="227" t="e">
        <f t="shared" si="9"/>
        <v>#N/A</v>
      </c>
      <c r="F31" s="227">
        <f t="shared" si="9"/>
        <v>8.333333333333337E-2</v>
      </c>
      <c r="G31" s="227">
        <f t="shared" si="9"/>
        <v>0.25</v>
      </c>
      <c r="H31" s="227" t="e">
        <f t="shared" si="9"/>
        <v>#N/A</v>
      </c>
      <c r="I31" s="227" t="e">
        <f t="shared" si="9"/>
        <v>#N/A</v>
      </c>
      <c r="J31" s="228" t="e">
        <f t="shared" si="9"/>
        <v>#N/A</v>
      </c>
      <c r="K31" s="229" t="e">
        <f t="shared" si="9"/>
        <v>#N/A</v>
      </c>
      <c r="L31" s="227">
        <f t="shared" si="9"/>
        <v>8.333333333333337E-2</v>
      </c>
      <c r="M31" s="227">
        <f t="shared" si="9"/>
        <v>0.25</v>
      </c>
      <c r="N31" s="227" t="e">
        <f t="shared" si="9"/>
        <v>#N/A</v>
      </c>
      <c r="O31" s="227" t="e">
        <f t="shared" si="9"/>
        <v>#N/A</v>
      </c>
      <c r="P31" s="227" t="e">
        <f t="shared" si="9"/>
        <v>#N/A</v>
      </c>
      <c r="Q31" s="230" t="e">
        <f t="shared" si="9"/>
        <v>#N/A</v>
      </c>
      <c r="R31" s="226">
        <f t="shared" si="9"/>
        <v>8.333333333333337E-2</v>
      </c>
      <c r="S31" s="227">
        <f t="shared" si="9"/>
        <v>0.25</v>
      </c>
      <c r="T31" s="227" t="e">
        <f t="shared" si="9"/>
        <v>#N/A</v>
      </c>
      <c r="U31" s="227" t="e">
        <f t="shared" si="9"/>
        <v>#N/A</v>
      </c>
      <c r="V31" s="227" t="e">
        <f t="shared" si="9"/>
        <v>#N/A</v>
      </c>
      <c r="W31" s="227" t="e">
        <f t="shared" si="9"/>
        <v>#N/A</v>
      </c>
      <c r="X31" s="228">
        <f t="shared" si="9"/>
        <v>8.333333333333337E-2</v>
      </c>
      <c r="Y31" s="226">
        <f t="shared" si="9"/>
        <v>0.25</v>
      </c>
      <c r="Z31" s="227" t="e">
        <f t="shared" si="9"/>
        <v>#N/A</v>
      </c>
      <c r="AA31" s="227" t="e">
        <f t="shared" si="9"/>
        <v>#N/A</v>
      </c>
      <c r="AB31" s="227" t="e">
        <f t="shared" si="9"/>
        <v>#N/A</v>
      </c>
      <c r="AC31" s="227" t="e">
        <f t="shared" si="9"/>
        <v>#N/A</v>
      </c>
      <c r="AD31" s="227">
        <f t="shared" si="9"/>
        <v>8.333333333333337E-2</v>
      </c>
      <c r="AE31" s="228">
        <f t="shared" si="9"/>
        <v>0.25</v>
      </c>
      <c r="AF31" s="662"/>
      <c r="AG31" s="663"/>
      <c r="AH31" s="666"/>
      <c r="AI31" s="667"/>
      <c r="AJ31" s="776"/>
      <c r="AK31" s="777"/>
      <c r="AL31" s="218"/>
    </row>
    <row r="32" spans="1:46" ht="15" customHeight="1">
      <c r="A32" s="654" t="s">
        <v>213</v>
      </c>
      <c r="B32" s="772" t="s">
        <v>206</v>
      </c>
      <c r="C32" s="658" t="s">
        <v>210</v>
      </c>
      <c r="D32" s="220"/>
      <c r="E32" s="221"/>
      <c r="F32" s="221"/>
      <c r="G32" s="221"/>
      <c r="H32" s="221" t="s">
        <v>215</v>
      </c>
      <c r="I32" s="221" t="s">
        <v>216</v>
      </c>
      <c r="J32" s="222"/>
      <c r="K32" s="223"/>
      <c r="L32" s="221"/>
      <c r="M32" s="221"/>
      <c r="N32" s="221" t="s">
        <v>215</v>
      </c>
      <c r="O32" s="221" t="s">
        <v>216</v>
      </c>
      <c r="P32" s="221"/>
      <c r="Q32" s="224"/>
      <c r="R32" s="220"/>
      <c r="S32" s="221"/>
      <c r="T32" s="221" t="s">
        <v>215</v>
      </c>
      <c r="U32" s="221" t="s">
        <v>216</v>
      </c>
      <c r="V32" s="221"/>
      <c r="W32" s="221"/>
      <c r="X32" s="222"/>
      <c r="Y32" s="220"/>
      <c r="Z32" s="221" t="s">
        <v>215</v>
      </c>
      <c r="AA32" s="221" t="s">
        <v>216</v>
      </c>
      <c r="AB32" s="221"/>
      <c r="AC32" s="221"/>
      <c r="AD32" s="221"/>
      <c r="AE32" s="222"/>
      <c r="AF32" s="660">
        <f>SUMIF(D33:AE33,"&gt;0")</f>
        <v>1.3333333333333335</v>
      </c>
      <c r="AG32" s="661"/>
      <c r="AH32" s="664">
        <f>AF32/4</f>
        <v>0.33333333333333337</v>
      </c>
      <c r="AI32" s="665"/>
      <c r="AJ32" s="774">
        <f>ROUNDDOWN(AH32/$AC$35,1)</f>
        <v>0.2</v>
      </c>
      <c r="AK32" s="775"/>
      <c r="AL32" s="218"/>
    </row>
    <row r="33" spans="1:39" ht="15" customHeight="1">
      <c r="A33" s="655"/>
      <c r="B33" s="773"/>
      <c r="C33" s="659"/>
      <c r="D33" s="226" t="e">
        <f t="shared" ref="D33:AE33" si="10">VLOOKUP(D32,$B$39:$I$47,2,1)</f>
        <v>#N/A</v>
      </c>
      <c r="E33" s="227" t="e">
        <f t="shared" si="10"/>
        <v>#N/A</v>
      </c>
      <c r="F33" s="227" t="e">
        <f t="shared" si="10"/>
        <v>#N/A</v>
      </c>
      <c r="G33" s="227" t="e">
        <f t="shared" si="10"/>
        <v>#N/A</v>
      </c>
      <c r="H33" s="227">
        <f t="shared" si="10"/>
        <v>8.333333333333337E-2</v>
      </c>
      <c r="I33" s="227">
        <f t="shared" si="10"/>
        <v>0.25</v>
      </c>
      <c r="J33" s="228" t="e">
        <f t="shared" si="10"/>
        <v>#N/A</v>
      </c>
      <c r="K33" s="229" t="e">
        <f t="shared" si="10"/>
        <v>#N/A</v>
      </c>
      <c r="L33" s="227" t="e">
        <f t="shared" si="10"/>
        <v>#N/A</v>
      </c>
      <c r="M33" s="227" t="e">
        <f t="shared" si="10"/>
        <v>#N/A</v>
      </c>
      <c r="N33" s="227">
        <f t="shared" si="10"/>
        <v>8.333333333333337E-2</v>
      </c>
      <c r="O33" s="227">
        <f t="shared" si="10"/>
        <v>0.25</v>
      </c>
      <c r="P33" s="227" t="e">
        <f t="shared" si="10"/>
        <v>#N/A</v>
      </c>
      <c r="Q33" s="230" t="e">
        <f t="shared" si="10"/>
        <v>#N/A</v>
      </c>
      <c r="R33" s="226" t="e">
        <f t="shared" si="10"/>
        <v>#N/A</v>
      </c>
      <c r="S33" s="227" t="e">
        <f t="shared" si="10"/>
        <v>#N/A</v>
      </c>
      <c r="T33" s="227">
        <f t="shared" si="10"/>
        <v>8.333333333333337E-2</v>
      </c>
      <c r="U33" s="227">
        <f t="shared" si="10"/>
        <v>0.25</v>
      </c>
      <c r="V33" s="227" t="e">
        <f t="shared" si="10"/>
        <v>#N/A</v>
      </c>
      <c r="W33" s="227" t="e">
        <f t="shared" si="10"/>
        <v>#N/A</v>
      </c>
      <c r="X33" s="228" t="e">
        <f t="shared" si="10"/>
        <v>#N/A</v>
      </c>
      <c r="Y33" s="226" t="e">
        <f t="shared" si="10"/>
        <v>#N/A</v>
      </c>
      <c r="Z33" s="227">
        <f t="shared" si="10"/>
        <v>8.333333333333337E-2</v>
      </c>
      <c r="AA33" s="227">
        <f t="shared" si="10"/>
        <v>0.25</v>
      </c>
      <c r="AB33" s="227" t="e">
        <f t="shared" si="10"/>
        <v>#N/A</v>
      </c>
      <c r="AC33" s="227" t="e">
        <f t="shared" si="10"/>
        <v>#N/A</v>
      </c>
      <c r="AD33" s="227" t="e">
        <f t="shared" si="10"/>
        <v>#N/A</v>
      </c>
      <c r="AE33" s="228" t="e">
        <f t="shared" si="10"/>
        <v>#N/A</v>
      </c>
      <c r="AF33" s="662"/>
      <c r="AG33" s="663"/>
      <c r="AH33" s="666"/>
      <c r="AI33" s="667"/>
      <c r="AJ33" s="776"/>
      <c r="AK33" s="777"/>
      <c r="AL33" s="218"/>
    </row>
    <row r="34" spans="1:39" ht="24" customHeight="1" thickBot="1">
      <c r="A34" s="758" t="s">
        <v>0</v>
      </c>
      <c r="B34" s="759"/>
      <c r="C34" s="760"/>
      <c r="D34" s="220"/>
      <c r="E34" s="221"/>
      <c r="F34" s="221"/>
      <c r="G34" s="221"/>
      <c r="H34" s="221"/>
      <c r="I34" s="221"/>
      <c r="J34" s="222"/>
      <c r="K34" s="223"/>
      <c r="L34" s="221"/>
      <c r="M34" s="221"/>
      <c r="N34" s="221"/>
      <c r="O34" s="221"/>
      <c r="P34" s="221"/>
      <c r="Q34" s="224"/>
      <c r="R34" s="220"/>
      <c r="S34" s="221"/>
      <c r="T34" s="221"/>
      <c r="U34" s="221"/>
      <c r="V34" s="221"/>
      <c r="W34" s="221"/>
      <c r="X34" s="222"/>
      <c r="Y34" s="220"/>
      <c r="Z34" s="221"/>
      <c r="AA34" s="221"/>
      <c r="AB34" s="221"/>
      <c r="AC34" s="279"/>
      <c r="AD34" s="279"/>
      <c r="AE34" s="280"/>
      <c r="AF34" s="761">
        <f>SUM(AF12:AG27)</f>
        <v>24.166666666666654</v>
      </c>
      <c r="AG34" s="762"/>
      <c r="AH34" s="761">
        <f>SUM(AH12:AI27)</f>
        <v>6.0416666666666634</v>
      </c>
      <c r="AI34" s="762"/>
      <c r="AJ34" s="763">
        <f>SUM(AJ12:AK27)</f>
        <v>3.5</v>
      </c>
      <c r="AK34" s="764"/>
      <c r="AL34" s="281"/>
    </row>
    <row r="35" spans="1:39" ht="15" customHeight="1" thickBot="1">
      <c r="A35" s="765" t="s">
        <v>89</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690"/>
      <c r="Z35" s="690"/>
      <c r="AA35" s="690"/>
      <c r="AB35" s="691"/>
      <c r="AC35" s="767">
        <v>1.6666666666666667</v>
      </c>
      <c r="AD35" s="768"/>
      <c r="AE35" s="769"/>
      <c r="AF35" s="770" t="s">
        <v>90</v>
      </c>
      <c r="AG35" s="770"/>
      <c r="AH35" s="770"/>
      <c r="AI35" s="770"/>
      <c r="AJ35" s="770"/>
      <c r="AK35" s="770"/>
      <c r="AL35" s="771"/>
    </row>
    <row r="36" spans="1:39" ht="6.75" customHeight="1">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7"/>
      <c r="AJ36" s="236"/>
      <c r="AK36" s="237"/>
    </row>
    <row r="37" spans="1:39" ht="15" customHeight="1">
      <c r="A37" s="755" t="s">
        <v>140</v>
      </c>
      <c r="B37" s="756"/>
      <c r="C37" s="757"/>
      <c r="D37" s="282" t="s">
        <v>141</v>
      </c>
      <c r="E37" s="680" t="s">
        <v>217</v>
      </c>
      <c r="F37" s="681"/>
      <c r="G37" s="681"/>
      <c r="H37" s="681"/>
      <c r="I37" s="681"/>
      <c r="J37" s="674">
        <v>0</v>
      </c>
      <c r="K37" s="675"/>
      <c r="L37" s="282" t="s">
        <v>143</v>
      </c>
      <c r="M37" s="680" t="s">
        <v>142</v>
      </c>
      <c r="N37" s="681"/>
      <c r="O37" s="681"/>
      <c r="P37" s="681"/>
      <c r="Q37" s="681"/>
      <c r="R37" s="674">
        <v>0</v>
      </c>
      <c r="S37" s="675"/>
      <c r="T37" s="282" t="s">
        <v>144</v>
      </c>
      <c r="U37" s="680" t="s">
        <v>142</v>
      </c>
      <c r="V37" s="681"/>
      <c r="W37" s="681"/>
      <c r="X37" s="681"/>
      <c r="Y37" s="681"/>
      <c r="Z37" s="674">
        <v>0</v>
      </c>
      <c r="AA37" s="675"/>
      <c r="AB37" s="282" t="s">
        <v>145</v>
      </c>
      <c r="AC37" s="680" t="s">
        <v>142</v>
      </c>
      <c r="AD37" s="681"/>
      <c r="AE37" s="681"/>
      <c r="AF37" s="681"/>
      <c r="AG37" s="681"/>
      <c r="AH37" s="674">
        <v>0</v>
      </c>
      <c r="AI37" s="675"/>
      <c r="AJ37" s="674">
        <v>0</v>
      </c>
      <c r="AK37" s="675"/>
      <c r="AL37" s="237"/>
      <c r="AM37" s="239"/>
    </row>
    <row r="38" spans="1:39" ht="6.75" customHeight="1">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0"/>
      <c r="AK38" s="241"/>
    </row>
    <row r="39" spans="1:39" ht="15" customHeight="1">
      <c r="A39" s="753" t="s">
        <v>146</v>
      </c>
      <c r="B39" s="283" t="s">
        <v>147</v>
      </c>
      <c r="C39" s="284" t="s">
        <v>148</v>
      </c>
      <c r="D39" s="754" t="s">
        <v>149</v>
      </c>
      <c r="E39" s="754"/>
      <c r="F39" s="754" t="s">
        <v>150</v>
      </c>
      <c r="G39" s="754"/>
      <c r="H39" s="754" t="s">
        <v>151</v>
      </c>
      <c r="I39" s="754"/>
      <c r="J39" s="244" t="s">
        <v>152</v>
      </c>
      <c r="L39" s="236"/>
      <c r="N39" s="245"/>
      <c r="O39" s="245"/>
      <c r="P39" s="245"/>
      <c r="Q39" s="245"/>
      <c r="R39" s="245"/>
      <c r="S39" s="245"/>
      <c r="T39" s="245"/>
      <c r="U39" s="245"/>
      <c r="V39" s="245"/>
      <c r="W39" s="245"/>
      <c r="X39" s="245"/>
      <c r="Y39" s="245"/>
      <c r="Z39" s="245"/>
      <c r="AA39" s="245"/>
      <c r="AB39" s="245"/>
      <c r="AC39" s="245"/>
      <c r="AD39" s="245"/>
      <c r="AE39" s="245"/>
      <c r="AF39" s="245"/>
      <c r="AG39" s="245"/>
      <c r="AH39" s="245"/>
      <c r="AI39" s="246"/>
      <c r="AJ39" s="245"/>
      <c r="AK39" s="246"/>
    </row>
    <row r="40" spans="1:39" ht="15" customHeight="1">
      <c r="A40" s="753"/>
      <c r="B40" s="282" t="s">
        <v>153</v>
      </c>
      <c r="C40" s="247">
        <f t="shared" ref="C40:C69" si="11">F40-D40-H40</f>
        <v>0.33333333333333331</v>
      </c>
      <c r="D40" s="672">
        <v>0.375</v>
      </c>
      <c r="E40" s="672"/>
      <c r="F40" s="672">
        <v>0.75</v>
      </c>
      <c r="G40" s="672"/>
      <c r="H40" s="672">
        <v>4.1666666666666664E-2</v>
      </c>
      <c r="I40" s="672"/>
      <c r="J40" s="244" t="s">
        <v>154</v>
      </c>
      <c r="N40" s="248"/>
      <c r="O40" s="248"/>
      <c r="P40" s="248"/>
      <c r="Q40" s="248"/>
      <c r="R40" s="249"/>
      <c r="S40" s="249"/>
      <c r="T40" s="250"/>
      <c r="U40" s="248"/>
      <c r="V40" s="248"/>
      <c r="W40" s="248"/>
      <c r="X40" s="248"/>
      <c r="Y40" s="248"/>
      <c r="Z40" s="249"/>
      <c r="AA40" s="249"/>
      <c r="AB40" s="250"/>
      <c r="AC40" s="248"/>
      <c r="AD40" s="248"/>
      <c r="AE40" s="248"/>
      <c r="AF40" s="248"/>
      <c r="AG40" s="248"/>
      <c r="AH40" s="249"/>
      <c r="AI40" s="249"/>
      <c r="AJ40" s="249"/>
      <c r="AK40" s="249"/>
      <c r="AL40" s="237"/>
      <c r="AM40" s="239"/>
    </row>
    <row r="41" spans="1:39" ht="15" customHeight="1">
      <c r="A41" s="753"/>
      <c r="B41" s="282" t="s">
        <v>155</v>
      </c>
      <c r="C41" s="247">
        <f t="shared" si="11"/>
        <v>8.3333333333333315E-2</v>
      </c>
      <c r="D41" s="672">
        <v>0.29166666666666669</v>
      </c>
      <c r="E41" s="672"/>
      <c r="F41" s="672">
        <v>0.375</v>
      </c>
      <c r="G41" s="672"/>
      <c r="H41" s="672"/>
      <c r="I41" s="672"/>
      <c r="J41" s="244" t="s">
        <v>156</v>
      </c>
      <c r="N41" s="248"/>
      <c r="O41" s="248"/>
      <c r="P41" s="248"/>
      <c r="Q41" s="248"/>
      <c r="R41" s="249"/>
      <c r="S41" s="249"/>
      <c r="T41" s="250"/>
      <c r="U41" s="248"/>
      <c r="V41" s="248"/>
      <c r="W41" s="248"/>
      <c r="X41" s="248"/>
      <c r="Y41" s="248"/>
      <c r="Z41" s="249"/>
      <c r="AA41" s="249"/>
      <c r="AB41" s="250"/>
      <c r="AC41" s="248"/>
      <c r="AD41" s="248"/>
      <c r="AE41" s="248"/>
      <c r="AF41" s="248"/>
      <c r="AG41" s="248"/>
      <c r="AH41" s="249"/>
      <c r="AI41" s="249"/>
      <c r="AJ41" s="249"/>
      <c r="AK41" s="249"/>
      <c r="AL41" s="237"/>
      <c r="AM41" s="239"/>
    </row>
    <row r="42" spans="1:39" ht="15" customHeight="1">
      <c r="A42" s="753"/>
      <c r="B42" s="282" t="s">
        <v>157</v>
      </c>
      <c r="C42" s="247">
        <f t="shared" si="11"/>
        <v>0.20833333333333326</v>
      </c>
      <c r="D42" s="672">
        <v>0.70833333333333337</v>
      </c>
      <c r="E42" s="672"/>
      <c r="F42" s="672">
        <v>0.91666666666666663</v>
      </c>
      <c r="G42" s="672"/>
      <c r="H42" s="672"/>
      <c r="I42" s="672"/>
      <c r="J42" s="244" t="s">
        <v>158</v>
      </c>
      <c r="N42" s="248"/>
      <c r="O42" s="248"/>
      <c r="P42" s="248"/>
      <c r="Q42" s="248"/>
      <c r="R42" s="249"/>
      <c r="S42" s="249"/>
      <c r="T42" s="250"/>
      <c r="U42" s="248"/>
      <c r="V42" s="248"/>
      <c r="W42" s="248"/>
      <c r="X42" s="248"/>
      <c r="Y42" s="248"/>
      <c r="Z42" s="249"/>
      <c r="AA42" s="249"/>
      <c r="AB42" s="250"/>
      <c r="AC42" s="248"/>
      <c r="AD42" s="248"/>
      <c r="AE42" s="248"/>
      <c r="AF42" s="248"/>
      <c r="AG42" s="248"/>
      <c r="AH42" s="249"/>
      <c r="AI42" s="249"/>
      <c r="AJ42" s="249"/>
      <c r="AK42" s="249"/>
      <c r="AL42" s="237"/>
      <c r="AM42" s="239"/>
    </row>
    <row r="43" spans="1:39" ht="15" customHeight="1">
      <c r="A43" s="753"/>
      <c r="B43" s="282" t="s">
        <v>159</v>
      </c>
      <c r="C43" s="247">
        <f t="shared" si="11"/>
        <v>0.16666666666666663</v>
      </c>
      <c r="D43" s="672">
        <v>0.75</v>
      </c>
      <c r="E43" s="672"/>
      <c r="F43" s="672">
        <v>0.91666666666666663</v>
      </c>
      <c r="G43" s="672"/>
      <c r="H43" s="672"/>
      <c r="I43" s="672"/>
      <c r="J43" s="244" t="s">
        <v>160</v>
      </c>
      <c r="N43" s="248"/>
      <c r="O43" s="248"/>
      <c r="P43" s="248"/>
      <c r="Q43" s="248"/>
      <c r="R43" s="249"/>
      <c r="S43" s="249"/>
      <c r="T43" s="250"/>
      <c r="U43" s="248"/>
      <c r="V43" s="248"/>
      <c r="W43" s="248"/>
      <c r="X43" s="248"/>
      <c r="Y43" s="248"/>
      <c r="Z43" s="249"/>
      <c r="AA43" s="249"/>
      <c r="AB43" s="250"/>
      <c r="AC43" s="248"/>
      <c r="AD43" s="248"/>
      <c r="AE43" s="248"/>
      <c r="AF43" s="248"/>
      <c r="AG43" s="248"/>
      <c r="AH43" s="249"/>
      <c r="AI43" s="249"/>
      <c r="AJ43" s="249"/>
      <c r="AK43" s="249"/>
      <c r="AL43" s="237"/>
      <c r="AM43" s="239"/>
    </row>
    <row r="44" spans="1:39" ht="15" customHeight="1">
      <c r="A44" s="753"/>
      <c r="B44" s="282" t="s">
        <v>161</v>
      </c>
      <c r="C44" s="247">
        <f t="shared" si="11"/>
        <v>0.25</v>
      </c>
      <c r="D44" s="751">
        <v>0</v>
      </c>
      <c r="E44" s="752"/>
      <c r="F44" s="751">
        <v>0.29166666666666669</v>
      </c>
      <c r="G44" s="752"/>
      <c r="H44" s="751">
        <v>4.1666666666666664E-2</v>
      </c>
      <c r="I44" s="752"/>
      <c r="J44" s="244" t="s">
        <v>162</v>
      </c>
      <c r="N44" s="248"/>
      <c r="O44" s="248"/>
      <c r="P44" s="248"/>
      <c r="Q44" s="248"/>
      <c r="R44" s="249"/>
      <c r="S44" s="249"/>
      <c r="T44" s="250"/>
      <c r="U44" s="248"/>
      <c r="V44" s="248"/>
      <c r="W44" s="248"/>
      <c r="X44" s="248"/>
      <c r="Y44" s="248"/>
      <c r="Z44" s="249"/>
      <c r="AA44" s="249"/>
      <c r="AB44" s="250"/>
      <c r="AC44" s="248"/>
      <c r="AD44" s="248"/>
      <c r="AE44" s="248"/>
      <c r="AF44" s="248"/>
      <c r="AG44" s="248"/>
      <c r="AH44" s="249"/>
      <c r="AI44" s="249"/>
      <c r="AJ44" s="249"/>
      <c r="AK44" s="249"/>
      <c r="AL44" s="237"/>
      <c r="AM44" s="239"/>
    </row>
    <row r="45" spans="1:39" ht="15" customHeight="1">
      <c r="A45" s="753"/>
      <c r="B45" s="282" t="s">
        <v>163</v>
      </c>
      <c r="C45" s="247">
        <f t="shared" si="11"/>
        <v>8.333333333333337E-2</v>
      </c>
      <c r="D45" s="672">
        <v>0.91666666666666663</v>
      </c>
      <c r="E45" s="672"/>
      <c r="F45" s="672">
        <v>1</v>
      </c>
      <c r="G45" s="672"/>
      <c r="H45" s="672"/>
      <c r="I45" s="672"/>
      <c r="J45" s="244" t="s">
        <v>164</v>
      </c>
      <c r="N45" s="248"/>
      <c r="O45" s="248"/>
      <c r="P45" s="248"/>
      <c r="Q45" s="248"/>
      <c r="R45" s="249"/>
      <c r="S45" s="249"/>
      <c r="T45" s="250"/>
      <c r="U45" s="248"/>
      <c r="V45" s="248"/>
      <c r="W45" s="248"/>
      <c r="X45" s="248"/>
      <c r="Y45" s="248"/>
      <c r="Z45" s="249"/>
      <c r="AA45" s="249"/>
      <c r="AB45" s="250"/>
      <c r="AC45" s="248"/>
      <c r="AD45" s="248"/>
      <c r="AE45" s="248"/>
      <c r="AF45" s="248"/>
      <c r="AG45" s="248"/>
      <c r="AH45" s="249"/>
      <c r="AI45" s="249"/>
      <c r="AJ45" s="249"/>
      <c r="AK45" s="249"/>
      <c r="AL45" s="237"/>
      <c r="AM45" s="239"/>
    </row>
    <row r="46" spans="1:39" ht="15" customHeight="1">
      <c r="A46" s="753"/>
      <c r="B46" s="282" t="s">
        <v>165</v>
      </c>
      <c r="C46" s="247">
        <f t="shared" si="11"/>
        <v>0</v>
      </c>
      <c r="D46" s="672"/>
      <c r="E46" s="672"/>
      <c r="F46" s="672"/>
      <c r="G46" s="672"/>
      <c r="H46" s="672"/>
      <c r="I46" s="672"/>
      <c r="J46" s="244" t="s">
        <v>166</v>
      </c>
      <c r="N46" s="248"/>
      <c r="O46" s="248"/>
      <c r="P46" s="248"/>
      <c r="Q46" s="248"/>
      <c r="R46" s="249"/>
      <c r="S46" s="249"/>
      <c r="T46" s="250"/>
      <c r="U46" s="248"/>
      <c r="V46" s="248"/>
      <c r="W46" s="248"/>
      <c r="X46" s="248"/>
      <c r="Y46" s="248"/>
      <c r="Z46" s="249"/>
      <c r="AA46" s="249"/>
      <c r="AB46" s="250"/>
      <c r="AC46" s="248"/>
      <c r="AD46" s="248"/>
      <c r="AE46" s="248"/>
      <c r="AF46" s="248"/>
      <c r="AG46" s="248"/>
      <c r="AH46" s="249"/>
      <c r="AI46" s="249"/>
      <c r="AJ46" s="249"/>
      <c r="AK46" s="249"/>
      <c r="AL46" s="237"/>
      <c r="AM46" s="239"/>
    </row>
    <row r="47" spans="1:39" ht="15" customHeight="1">
      <c r="A47" s="753"/>
      <c r="B47" s="282" t="s">
        <v>167</v>
      </c>
      <c r="C47" s="247">
        <f t="shared" si="11"/>
        <v>0</v>
      </c>
      <c r="D47" s="672"/>
      <c r="E47" s="672"/>
      <c r="F47" s="672"/>
      <c r="G47" s="672"/>
      <c r="H47" s="672"/>
      <c r="I47" s="672"/>
      <c r="J47" s="244" t="s">
        <v>168</v>
      </c>
      <c r="N47" s="248"/>
      <c r="O47" s="248"/>
      <c r="P47" s="248"/>
      <c r="Q47" s="248"/>
      <c r="R47" s="249"/>
      <c r="S47" s="249"/>
      <c r="T47" s="250"/>
      <c r="U47" s="248"/>
      <c r="V47" s="248"/>
      <c r="W47" s="248"/>
      <c r="X47" s="248"/>
      <c r="Y47" s="248"/>
      <c r="Z47" s="249"/>
      <c r="AA47" s="249"/>
      <c r="AB47" s="250"/>
      <c r="AC47" s="248"/>
      <c r="AD47" s="248"/>
      <c r="AE47" s="248"/>
      <c r="AF47" s="248"/>
      <c r="AG47" s="248"/>
      <c r="AH47" s="249"/>
      <c r="AI47" s="249"/>
      <c r="AJ47" s="249"/>
      <c r="AK47" s="249"/>
      <c r="AL47" s="237"/>
      <c r="AM47" s="239"/>
    </row>
    <row r="48" spans="1:39" ht="15" customHeight="1">
      <c r="A48" s="753" t="s">
        <v>146</v>
      </c>
      <c r="B48" s="282" t="s">
        <v>169</v>
      </c>
      <c r="C48" s="247">
        <f t="shared" si="11"/>
        <v>0</v>
      </c>
      <c r="D48" s="672"/>
      <c r="E48" s="672"/>
      <c r="F48" s="672"/>
      <c r="G48" s="672"/>
      <c r="H48" s="672"/>
      <c r="I48" s="672"/>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240"/>
      <c r="AK48" s="241"/>
    </row>
    <row r="49" spans="1:37" ht="15" customHeight="1">
      <c r="A49" s="753"/>
      <c r="B49" s="282" t="s">
        <v>170</v>
      </c>
      <c r="C49" s="247">
        <f t="shared" si="11"/>
        <v>0</v>
      </c>
      <c r="D49" s="672"/>
      <c r="E49" s="672"/>
      <c r="F49" s="672"/>
      <c r="G49" s="672"/>
      <c r="H49" s="672"/>
      <c r="I49" s="672"/>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1"/>
      <c r="AJ49" s="240"/>
      <c r="AK49" s="241"/>
    </row>
    <row r="50" spans="1:37" ht="15" customHeight="1">
      <c r="A50" s="753"/>
      <c r="B50" s="282" t="s">
        <v>171</v>
      </c>
      <c r="C50" s="247">
        <f t="shared" si="11"/>
        <v>0</v>
      </c>
      <c r="D50" s="672"/>
      <c r="E50" s="672"/>
      <c r="F50" s="672"/>
      <c r="G50" s="672"/>
      <c r="H50" s="672"/>
      <c r="I50" s="672"/>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1"/>
      <c r="AJ50" s="240"/>
      <c r="AK50" s="241"/>
    </row>
    <row r="51" spans="1:37" ht="15" customHeight="1">
      <c r="A51" s="753"/>
      <c r="B51" s="282" t="s">
        <v>172</v>
      </c>
      <c r="C51" s="247">
        <f t="shared" si="11"/>
        <v>0</v>
      </c>
      <c r="D51" s="672"/>
      <c r="E51" s="672"/>
      <c r="F51" s="672"/>
      <c r="G51" s="672"/>
      <c r="H51" s="672"/>
      <c r="I51" s="672"/>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1"/>
      <c r="AJ51" s="240"/>
      <c r="AK51" s="241"/>
    </row>
    <row r="52" spans="1:37" ht="15" customHeight="1">
      <c r="A52" s="753"/>
      <c r="B52" s="282" t="s">
        <v>173</v>
      </c>
      <c r="C52" s="247">
        <f t="shared" si="11"/>
        <v>0</v>
      </c>
      <c r="D52" s="672"/>
      <c r="E52" s="672"/>
      <c r="F52" s="672"/>
      <c r="G52" s="672"/>
      <c r="H52" s="672"/>
      <c r="I52" s="672"/>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1"/>
      <c r="AJ52" s="240"/>
      <c r="AK52" s="241"/>
    </row>
    <row r="53" spans="1:37" ht="15" customHeight="1">
      <c r="A53" s="753"/>
      <c r="B53" s="282" t="s">
        <v>174</v>
      </c>
      <c r="C53" s="247">
        <f t="shared" si="11"/>
        <v>0</v>
      </c>
      <c r="D53" s="672"/>
      <c r="E53" s="672"/>
      <c r="F53" s="672"/>
      <c r="G53" s="672"/>
      <c r="H53" s="672"/>
      <c r="I53" s="672"/>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1"/>
      <c r="AJ53" s="240"/>
      <c r="AK53" s="241"/>
    </row>
    <row r="54" spans="1:37" ht="15" customHeight="1">
      <c r="A54" s="753"/>
      <c r="B54" s="282" t="s">
        <v>175</v>
      </c>
      <c r="C54" s="247">
        <f t="shared" si="11"/>
        <v>0</v>
      </c>
      <c r="D54" s="672"/>
      <c r="E54" s="672"/>
      <c r="F54" s="672"/>
      <c r="G54" s="672"/>
      <c r="H54" s="672"/>
      <c r="I54" s="672"/>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240"/>
      <c r="AK54" s="241"/>
    </row>
    <row r="55" spans="1:37" ht="15" customHeight="1">
      <c r="A55" s="753"/>
      <c r="B55" s="282" t="s">
        <v>176</v>
      </c>
      <c r="C55" s="247">
        <f t="shared" si="11"/>
        <v>0</v>
      </c>
      <c r="D55" s="672"/>
      <c r="E55" s="672"/>
      <c r="F55" s="672"/>
      <c r="G55" s="672"/>
      <c r="H55" s="672"/>
      <c r="I55" s="672"/>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1"/>
      <c r="AJ55" s="240"/>
      <c r="AK55" s="241"/>
    </row>
    <row r="56" spans="1:37" ht="15" customHeight="1">
      <c r="A56" s="753"/>
      <c r="B56" s="282" t="s">
        <v>177</v>
      </c>
      <c r="C56" s="247">
        <f t="shared" si="11"/>
        <v>0</v>
      </c>
      <c r="D56" s="672"/>
      <c r="E56" s="672"/>
      <c r="F56" s="672"/>
      <c r="G56" s="672"/>
      <c r="H56" s="672"/>
      <c r="I56" s="672"/>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1"/>
      <c r="AJ56" s="240"/>
      <c r="AK56" s="241"/>
    </row>
    <row r="57" spans="1:37" ht="15" customHeight="1">
      <c r="A57" s="753"/>
      <c r="B57" s="282" t="s">
        <v>178</v>
      </c>
      <c r="C57" s="247">
        <f t="shared" si="11"/>
        <v>0</v>
      </c>
      <c r="D57" s="672"/>
      <c r="E57" s="672"/>
      <c r="F57" s="672"/>
      <c r="G57" s="672"/>
      <c r="H57" s="672"/>
      <c r="I57" s="672"/>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1"/>
      <c r="AJ57" s="240"/>
      <c r="AK57" s="241"/>
    </row>
    <row r="58" spans="1:37" s="251" customFormat="1" ht="15" customHeight="1">
      <c r="A58" s="753"/>
      <c r="B58" s="282" t="s">
        <v>179</v>
      </c>
      <c r="C58" s="247">
        <f t="shared" si="11"/>
        <v>0</v>
      </c>
      <c r="D58" s="672"/>
      <c r="E58" s="672"/>
      <c r="F58" s="672"/>
      <c r="G58" s="672"/>
      <c r="H58" s="672"/>
      <c r="I58" s="672"/>
    </row>
    <row r="59" spans="1:37" s="251" customFormat="1" ht="15" customHeight="1">
      <c r="A59" s="753"/>
      <c r="B59" s="282" t="s">
        <v>180</v>
      </c>
      <c r="C59" s="247">
        <f t="shared" si="11"/>
        <v>0</v>
      </c>
      <c r="D59" s="672"/>
      <c r="E59" s="672"/>
      <c r="F59" s="672"/>
      <c r="G59" s="672"/>
      <c r="H59" s="672"/>
      <c r="I59" s="672"/>
    </row>
    <row r="60" spans="1:37" s="251" customFormat="1" ht="15" customHeight="1">
      <c r="A60" s="753"/>
      <c r="B60" s="282" t="s">
        <v>181</v>
      </c>
      <c r="C60" s="247">
        <f t="shared" si="11"/>
        <v>0</v>
      </c>
      <c r="D60" s="672"/>
      <c r="E60" s="672"/>
      <c r="F60" s="672"/>
      <c r="G60" s="672"/>
      <c r="H60" s="672"/>
      <c r="I60" s="672"/>
    </row>
    <row r="61" spans="1:37" s="251" customFormat="1" ht="15" customHeight="1">
      <c r="A61" s="753"/>
      <c r="B61" s="282" t="s">
        <v>182</v>
      </c>
      <c r="C61" s="247">
        <f t="shared" si="11"/>
        <v>0</v>
      </c>
      <c r="D61" s="672"/>
      <c r="E61" s="672"/>
      <c r="F61" s="672"/>
      <c r="G61" s="672"/>
      <c r="H61" s="672"/>
      <c r="I61" s="672"/>
    </row>
    <row r="62" spans="1:37" s="251" customFormat="1" ht="15" customHeight="1">
      <c r="A62" s="753"/>
      <c r="B62" s="282" t="s">
        <v>183</v>
      </c>
      <c r="C62" s="247">
        <f t="shared" si="11"/>
        <v>0</v>
      </c>
      <c r="D62" s="672"/>
      <c r="E62" s="672"/>
      <c r="F62" s="672"/>
      <c r="G62" s="672"/>
      <c r="H62" s="672"/>
      <c r="I62" s="672"/>
    </row>
    <row r="63" spans="1:37" s="251" customFormat="1" ht="15" customHeight="1">
      <c r="A63" s="753"/>
      <c r="B63" s="282" t="s">
        <v>184</v>
      </c>
      <c r="C63" s="247">
        <f t="shared" si="11"/>
        <v>0</v>
      </c>
      <c r="D63" s="672"/>
      <c r="E63" s="672"/>
      <c r="F63" s="672"/>
      <c r="G63" s="672"/>
      <c r="H63" s="672"/>
      <c r="I63" s="672"/>
    </row>
    <row r="64" spans="1:37" s="251" customFormat="1" ht="15" customHeight="1">
      <c r="A64" s="753"/>
      <c r="B64" s="282" t="s">
        <v>185</v>
      </c>
      <c r="C64" s="247">
        <f t="shared" si="11"/>
        <v>0</v>
      </c>
      <c r="D64" s="672"/>
      <c r="E64" s="672"/>
      <c r="F64" s="672"/>
      <c r="G64" s="672"/>
      <c r="H64" s="672"/>
      <c r="I64" s="672"/>
    </row>
    <row r="65" spans="1:38" s="251" customFormat="1" ht="15" customHeight="1">
      <c r="A65" s="753"/>
      <c r="B65" s="282" t="s">
        <v>186</v>
      </c>
      <c r="C65" s="247">
        <f t="shared" si="11"/>
        <v>0</v>
      </c>
      <c r="D65" s="672"/>
      <c r="E65" s="672"/>
      <c r="F65" s="672"/>
      <c r="G65" s="672"/>
      <c r="H65" s="672"/>
      <c r="I65" s="672"/>
    </row>
    <row r="66" spans="1:38" ht="15" customHeight="1">
      <c r="A66" s="753"/>
      <c r="B66" s="282" t="s">
        <v>187</v>
      </c>
      <c r="C66" s="247">
        <f t="shared" si="11"/>
        <v>0</v>
      </c>
      <c r="D66" s="672"/>
      <c r="E66" s="672"/>
      <c r="F66" s="672"/>
      <c r="G66" s="672"/>
      <c r="H66" s="672"/>
      <c r="I66" s="672"/>
      <c r="AL66" s="252"/>
    </row>
    <row r="67" spans="1:38" s="251" customFormat="1" ht="15" customHeight="1">
      <c r="A67" s="753"/>
      <c r="B67" s="282" t="s">
        <v>188</v>
      </c>
      <c r="C67" s="247">
        <f t="shared" si="11"/>
        <v>0</v>
      </c>
      <c r="D67" s="672"/>
      <c r="E67" s="672"/>
      <c r="F67" s="672"/>
      <c r="G67" s="672"/>
      <c r="H67" s="672"/>
      <c r="I67" s="672"/>
    </row>
    <row r="68" spans="1:38" s="251" customFormat="1" ht="15" customHeight="1">
      <c r="A68" s="753"/>
      <c r="B68" s="282" t="s">
        <v>189</v>
      </c>
      <c r="C68" s="247">
        <f t="shared" si="11"/>
        <v>0</v>
      </c>
      <c r="D68" s="672"/>
      <c r="E68" s="672"/>
      <c r="F68" s="672"/>
      <c r="G68" s="672"/>
      <c r="H68" s="672"/>
      <c r="I68" s="672"/>
    </row>
    <row r="69" spans="1:38" ht="15" customHeight="1">
      <c r="A69" s="753"/>
      <c r="B69" s="282" t="s">
        <v>190</v>
      </c>
      <c r="C69" s="247">
        <f t="shared" si="11"/>
        <v>0</v>
      </c>
      <c r="D69" s="672"/>
      <c r="E69" s="672"/>
      <c r="F69" s="672"/>
      <c r="G69" s="672"/>
      <c r="H69" s="672"/>
      <c r="I69" s="672"/>
      <c r="AL69" s="252" t="s">
        <v>191</v>
      </c>
    </row>
  </sheetData>
  <sheetProtection password="CC09" sheet="1" objects="1" scenarios="1"/>
  <mergeCells count="202">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A20:A21"/>
    <mergeCell ref="B20:B21"/>
    <mergeCell ref="C20:C21"/>
    <mergeCell ref="AF20:AG21"/>
    <mergeCell ref="AH20:AI21"/>
    <mergeCell ref="AJ20:AK21"/>
    <mergeCell ref="A24:A25"/>
    <mergeCell ref="B24:B25"/>
    <mergeCell ref="C24:C25"/>
    <mergeCell ref="AF24:AG25"/>
    <mergeCell ref="AH24:AI25"/>
    <mergeCell ref="AJ24:AK25"/>
    <mergeCell ref="B22:B23"/>
    <mergeCell ref="C22:C23"/>
    <mergeCell ref="AF22:AG23"/>
    <mergeCell ref="AH22:AI23"/>
    <mergeCell ref="AJ22:AK23"/>
    <mergeCell ref="A28:A29"/>
    <mergeCell ref="B28:B29"/>
    <mergeCell ref="C28:C29"/>
    <mergeCell ref="AF28:AG29"/>
    <mergeCell ref="AH28:AI29"/>
    <mergeCell ref="AJ28:AK29"/>
    <mergeCell ref="A26:A27"/>
    <mergeCell ref="B26:B27"/>
    <mergeCell ref="C26:C27"/>
    <mergeCell ref="AF26:AG27"/>
    <mergeCell ref="AH26:AI27"/>
    <mergeCell ref="AJ26:AK27"/>
    <mergeCell ref="A32:A33"/>
    <mergeCell ref="B32:B33"/>
    <mergeCell ref="C32:C33"/>
    <mergeCell ref="AF32:AG33"/>
    <mergeCell ref="AH32:AI33"/>
    <mergeCell ref="AJ32:AK33"/>
    <mergeCell ref="A30:A31"/>
    <mergeCell ref="B30:B31"/>
    <mergeCell ref="C30:C31"/>
    <mergeCell ref="AF30:AG31"/>
    <mergeCell ref="AH30:AI31"/>
    <mergeCell ref="AJ30:AK31"/>
    <mergeCell ref="A34:C34"/>
    <mergeCell ref="AF34:AG34"/>
    <mergeCell ref="AH34:AI34"/>
    <mergeCell ref="AJ34:AK34"/>
    <mergeCell ref="A35:AB35"/>
    <mergeCell ref="AC35:AE35"/>
    <mergeCell ref="AF35:AL35"/>
    <mergeCell ref="AH37:AI37"/>
    <mergeCell ref="AJ37:AK37"/>
    <mergeCell ref="M37:Q37"/>
    <mergeCell ref="R37:S37"/>
    <mergeCell ref="U37:Y37"/>
    <mergeCell ref="Z37:AA37"/>
    <mergeCell ref="AC37:AG37"/>
    <mergeCell ref="A39:A47"/>
    <mergeCell ref="D39:E39"/>
    <mergeCell ref="F39:G39"/>
    <mergeCell ref="H39:I39"/>
    <mergeCell ref="D40:E40"/>
    <mergeCell ref="F40:G40"/>
    <mergeCell ref="A37:C37"/>
    <mergeCell ref="E37:I37"/>
    <mergeCell ref="J37:K37"/>
    <mergeCell ref="H40:I40"/>
    <mergeCell ref="D41:E41"/>
    <mergeCell ref="F41:G41"/>
    <mergeCell ref="H41:I41"/>
    <mergeCell ref="D42:E42"/>
    <mergeCell ref="F42:G42"/>
    <mergeCell ref="H42:I42"/>
    <mergeCell ref="D45:E45"/>
    <mergeCell ref="F45:G45"/>
    <mergeCell ref="H45:I45"/>
    <mergeCell ref="D46:E46"/>
    <mergeCell ref="F46:G46"/>
    <mergeCell ref="H46:I46"/>
    <mergeCell ref="D43:E43"/>
    <mergeCell ref="F43:G43"/>
    <mergeCell ref="H43:I43"/>
    <mergeCell ref="D44:E44"/>
    <mergeCell ref="F44:G44"/>
    <mergeCell ref="H44:I44"/>
    <mergeCell ref="D47:E47"/>
    <mergeCell ref="F47:G47"/>
    <mergeCell ref="H47:I47"/>
    <mergeCell ref="A48:A69"/>
    <mergeCell ref="D48:E48"/>
    <mergeCell ref="F48:G48"/>
    <mergeCell ref="H48:I48"/>
    <mergeCell ref="D49:E49"/>
    <mergeCell ref="F49:G49"/>
    <mergeCell ref="H49:I49"/>
    <mergeCell ref="D52:E52"/>
    <mergeCell ref="F52:G52"/>
    <mergeCell ref="H52:I52"/>
    <mergeCell ref="D53:E53"/>
    <mergeCell ref="F53:G53"/>
    <mergeCell ref="H53:I53"/>
    <mergeCell ref="D50:E50"/>
    <mergeCell ref="F50:G50"/>
    <mergeCell ref="H50:I50"/>
    <mergeCell ref="D51:E51"/>
    <mergeCell ref="F51:G51"/>
    <mergeCell ref="H51:I51"/>
    <mergeCell ref="D56:E56"/>
    <mergeCell ref="F56:G56"/>
    <mergeCell ref="H56:I56"/>
    <mergeCell ref="D57:E57"/>
    <mergeCell ref="F57:G57"/>
    <mergeCell ref="H57:I57"/>
    <mergeCell ref="D54:E54"/>
    <mergeCell ref="F54:G54"/>
    <mergeCell ref="H54:I54"/>
    <mergeCell ref="D55:E55"/>
    <mergeCell ref="F55:G55"/>
    <mergeCell ref="H55:I55"/>
    <mergeCell ref="H63:I63"/>
    <mergeCell ref="D60:E60"/>
    <mergeCell ref="F60:G60"/>
    <mergeCell ref="H60:I60"/>
    <mergeCell ref="D61:E61"/>
    <mergeCell ref="F61:G61"/>
    <mergeCell ref="H61:I61"/>
    <mergeCell ref="D58:E58"/>
    <mergeCell ref="F58:G58"/>
    <mergeCell ref="H58:I58"/>
    <mergeCell ref="D59:E59"/>
    <mergeCell ref="F59:G59"/>
    <mergeCell ref="H59:I59"/>
    <mergeCell ref="A1:B1"/>
    <mergeCell ref="D68:E68"/>
    <mergeCell ref="F68:G68"/>
    <mergeCell ref="H68:I68"/>
    <mergeCell ref="D69:E69"/>
    <mergeCell ref="F69:G69"/>
    <mergeCell ref="H69:I69"/>
    <mergeCell ref="D66:E66"/>
    <mergeCell ref="F66:G66"/>
    <mergeCell ref="H66:I66"/>
    <mergeCell ref="D67:E67"/>
    <mergeCell ref="F67:G67"/>
    <mergeCell ref="H67:I67"/>
    <mergeCell ref="D64:E64"/>
    <mergeCell ref="F64:G64"/>
    <mergeCell ref="H64:I64"/>
    <mergeCell ref="D65:E65"/>
    <mergeCell ref="F65:G65"/>
    <mergeCell ref="H65:I65"/>
    <mergeCell ref="D62:E62"/>
    <mergeCell ref="F62:G62"/>
    <mergeCell ref="H62:I62"/>
    <mergeCell ref="D63:E63"/>
    <mergeCell ref="F63:G63"/>
  </mergeCells>
  <phoneticPr fontId="5"/>
  <dataValidations count="3">
    <dataValidation type="list" allowBlank="1" showInputMessage="1" showErrorMessage="1" sqref="D12:AE12 D20:AE20 D22:AE22 D14:AE14 D16:AE16 D24:AE24 D26:AE26 D34:AE34 D18:AE18 D30:AE30 D32:AE32 D28:AE28">
      <formula1>$B$40:$B$69</formula1>
    </dataValidation>
    <dataValidation type="list" allowBlank="1" showInputMessage="1" showErrorMessage="1" sqref="B24 B26 B12 B14 B16 B18 B20 B22 B28 B32 B30">
      <formula1>"A,B,C,D"</formula1>
    </dataValidation>
    <dataValidation type="list" allowBlank="1" showInputMessage="1" showErrorMessage="1" sqref="D5:L5">
      <formula1>"短期入所,共同生活援助,施設入所支援"</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29"/>
  <sheetViews>
    <sheetView showGridLines="0" view="pageBreakPreview" zoomScaleNormal="100" zoomScaleSheetLayoutView="100" workbookViewId="0"/>
  </sheetViews>
  <sheetFormatPr defaultRowHeight="13"/>
  <cols>
    <col min="1" max="1" width="1.90625" customWidth="1"/>
    <col min="2" max="16" width="8.6328125" customWidth="1"/>
    <col min="17" max="19" width="10.6328125" customWidth="1"/>
    <col min="20" max="20" width="4.453125" customWidth="1"/>
  </cols>
  <sheetData>
    <row r="1" spans="1:19" ht="18" customHeight="1">
      <c r="A1" t="s">
        <v>356</v>
      </c>
      <c r="D1" s="298"/>
    </row>
    <row r="3" spans="1:19">
      <c r="A3" t="s">
        <v>41</v>
      </c>
      <c r="E3" s="324"/>
      <c r="F3" s="331"/>
      <c r="G3" s="331"/>
      <c r="H3" s="331"/>
    </row>
    <row r="4" spans="1:19">
      <c r="B4" s="361"/>
      <c r="C4" s="323" t="s">
        <v>358</v>
      </c>
      <c r="D4" s="323"/>
      <c r="E4" s="323"/>
      <c r="F4" s="332"/>
      <c r="G4" s="333"/>
      <c r="H4" s="333"/>
    </row>
    <row r="5" spans="1:19">
      <c r="B5" s="361"/>
      <c r="C5" s="323" t="s">
        <v>24</v>
      </c>
      <c r="D5" s="323"/>
      <c r="E5" s="323"/>
      <c r="F5" s="332"/>
      <c r="G5" s="333"/>
      <c r="H5" s="333"/>
    </row>
    <row r="6" spans="1:19">
      <c r="B6" s="361"/>
      <c r="C6" s="323" t="s">
        <v>359</v>
      </c>
      <c r="D6" s="323"/>
      <c r="E6" s="323"/>
      <c r="F6" s="332"/>
      <c r="G6" s="333"/>
      <c r="H6" s="333"/>
    </row>
    <row r="7" spans="1:19" ht="14">
      <c r="B7" s="326" t="str">
        <f>IF(COUNTA($B$4:$B$6)=0,"↑類型を１つ選択してください！",IF(COUNTIF($B$4:$B$6,"○")&gt;1,"↑類型はいずれか１つを選択してください！",""))</f>
        <v>↑類型を１つ選択してください！</v>
      </c>
      <c r="F7" s="325"/>
    </row>
    <row r="8" spans="1:19" ht="14">
      <c r="B8" s="326"/>
      <c r="F8" s="325"/>
    </row>
    <row r="9" spans="1:19">
      <c r="A9" t="s">
        <v>360</v>
      </c>
    </row>
    <row r="10" spans="1:19" ht="9" customHeight="1"/>
    <row r="11" spans="1:19" ht="31" customHeight="1">
      <c r="A11" s="302"/>
      <c r="B11" s="303"/>
      <c r="C11" s="303"/>
      <c r="D11" s="303"/>
      <c r="E11" s="306" t="s">
        <v>333</v>
      </c>
      <c r="F11" s="306" t="s">
        <v>334</v>
      </c>
      <c r="G11" s="306" t="s">
        <v>335</v>
      </c>
      <c r="H11" s="306" t="s">
        <v>336</v>
      </c>
      <c r="I11" s="306" t="s">
        <v>337</v>
      </c>
      <c r="J11" s="306" t="s">
        <v>338</v>
      </c>
      <c r="K11" s="306" t="s">
        <v>339</v>
      </c>
      <c r="L11" s="306" t="s">
        <v>340</v>
      </c>
      <c r="M11" s="306" t="s">
        <v>341</v>
      </c>
      <c r="N11" s="306" t="s">
        <v>342</v>
      </c>
      <c r="O11" s="306" t="s">
        <v>343</v>
      </c>
      <c r="P11" s="306" t="s">
        <v>344</v>
      </c>
      <c r="Q11" s="306" t="s">
        <v>20</v>
      </c>
      <c r="R11" s="337" t="s">
        <v>329</v>
      </c>
      <c r="S11" s="338" t="s">
        <v>330</v>
      </c>
    </row>
    <row r="12" spans="1:19" ht="20.149999999999999" customHeight="1">
      <c r="A12" s="301" t="s">
        <v>352</v>
      </c>
      <c r="B12" s="305"/>
      <c r="C12" s="305"/>
      <c r="D12" s="304"/>
      <c r="E12" s="310">
        <f>SUM(E13:E15,E16,E18,E20)</f>
        <v>0</v>
      </c>
      <c r="F12" s="310">
        <f t="shared" ref="F12:P12" si="0">SUM(F13:F15,F16,F18,F20)</f>
        <v>0</v>
      </c>
      <c r="G12" s="310">
        <f t="shared" si="0"/>
        <v>0</v>
      </c>
      <c r="H12" s="310">
        <f t="shared" si="0"/>
        <v>0</v>
      </c>
      <c r="I12" s="310">
        <f t="shared" si="0"/>
        <v>0</v>
      </c>
      <c r="J12" s="310">
        <f t="shared" si="0"/>
        <v>0</v>
      </c>
      <c r="K12" s="310">
        <f t="shared" si="0"/>
        <v>0</v>
      </c>
      <c r="L12" s="310">
        <f t="shared" si="0"/>
        <v>0</v>
      </c>
      <c r="M12" s="310">
        <f t="shared" si="0"/>
        <v>0</v>
      </c>
      <c r="N12" s="310">
        <f t="shared" si="0"/>
        <v>0</v>
      </c>
      <c r="O12" s="310">
        <f t="shared" si="0"/>
        <v>0</v>
      </c>
      <c r="P12" s="310">
        <f t="shared" si="0"/>
        <v>0</v>
      </c>
      <c r="Q12" s="310">
        <f>SUM(E12:P12)</f>
        <v>0</v>
      </c>
      <c r="R12" s="313" t="e">
        <f>ROUNDUP(Q12/$Q$22,1)</f>
        <v>#DIV/0!</v>
      </c>
      <c r="S12" s="314"/>
    </row>
    <row r="13" spans="1:19" ht="20.149999999999999" customHeight="1">
      <c r="A13" s="300" t="s">
        <v>345</v>
      </c>
      <c r="B13" s="302"/>
      <c r="C13" s="302"/>
      <c r="D13" s="302"/>
      <c r="E13" s="357"/>
      <c r="F13" s="357"/>
      <c r="G13" s="357"/>
      <c r="H13" s="357"/>
      <c r="I13" s="357"/>
      <c r="J13" s="357"/>
      <c r="K13" s="357"/>
      <c r="L13" s="357"/>
      <c r="M13" s="357"/>
      <c r="N13" s="357"/>
      <c r="O13" s="357"/>
      <c r="P13" s="357"/>
      <c r="Q13" s="310">
        <f t="shared" ref="Q13:Q22" si="1">SUM(E13:P13)</f>
        <v>0</v>
      </c>
      <c r="R13" s="313" t="e">
        <f t="shared" ref="R13:R21" si="2">ROUNDUP(Q13/$Q$22,1)</f>
        <v>#DIV/0!</v>
      </c>
      <c r="S13" s="314"/>
    </row>
    <row r="14" spans="1:19" ht="20.149999999999999" customHeight="1">
      <c r="A14" s="300" t="s">
        <v>346</v>
      </c>
      <c r="B14" s="302"/>
      <c r="C14" s="302"/>
      <c r="D14" s="304"/>
      <c r="E14" s="357"/>
      <c r="F14" s="357"/>
      <c r="G14" s="357"/>
      <c r="H14" s="357"/>
      <c r="I14" s="357"/>
      <c r="J14" s="357"/>
      <c r="K14" s="357"/>
      <c r="L14" s="357"/>
      <c r="M14" s="357"/>
      <c r="N14" s="357"/>
      <c r="O14" s="357"/>
      <c r="P14" s="357"/>
      <c r="Q14" s="310">
        <f t="shared" si="1"/>
        <v>0</v>
      </c>
      <c r="R14" s="313" t="e">
        <f t="shared" si="2"/>
        <v>#DIV/0!</v>
      </c>
      <c r="S14" s="314"/>
    </row>
    <row r="15" spans="1:19" ht="20.149999999999999" customHeight="1">
      <c r="A15" s="300" t="s">
        <v>347</v>
      </c>
      <c r="B15" s="302"/>
      <c r="C15" s="302"/>
      <c r="D15" s="304"/>
      <c r="E15" s="357"/>
      <c r="F15" s="357"/>
      <c r="G15" s="357"/>
      <c r="H15" s="357"/>
      <c r="I15" s="357"/>
      <c r="J15" s="357"/>
      <c r="K15" s="357"/>
      <c r="L15" s="357"/>
      <c r="M15" s="357"/>
      <c r="N15" s="357"/>
      <c r="O15" s="357"/>
      <c r="P15" s="357"/>
      <c r="Q15" s="310">
        <f t="shared" si="1"/>
        <v>0</v>
      </c>
      <c r="R15" s="313" t="e">
        <f t="shared" si="2"/>
        <v>#DIV/0!</v>
      </c>
      <c r="S15" s="314"/>
    </row>
    <row r="16" spans="1:19" ht="20.149999999999999" customHeight="1">
      <c r="A16" s="307" t="s">
        <v>348</v>
      </c>
      <c r="B16" s="308"/>
      <c r="C16" s="308"/>
      <c r="D16" s="327"/>
      <c r="E16" s="358"/>
      <c r="F16" s="358"/>
      <c r="G16" s="358"/>
      <c r="H16" s="358"/>
      <c r="I16" s="358"/>
      <c r="J16" s="358"/>
      <c r="K16" s="358"/>
      <c r="L16" s="358"/>
      <c r="M16" s="358"/>
      <c r="N16" s="358"/>
      <c r="O16" s="358"/>
      <c r="P16" s="358"/>
      <c r="Q16" s="312">
        <f t="shared" si="1"/>
        <v>0</v>
      </c>
      <c r="R16" s="315" t="e">
        <f t="shared" si="2"/>
        <v>#DIV/0!</v>
      </c>
      <c r="S16" s="316"/>
    </row>
    <row r="17" spans="1:19" ht="20.149999999999999" customHeight="1">
      <c r="A17" s="301"/>
      <c r="B17" s="309" t="s">
        <v>331</v>
      </c>
      <c r="C17" s="309"/>
      <c r="D17" s="309"/>
      <c r="E17" s="359"/>
      <c r="F17" s="359"/>
      <c r="G17" s="359"/>
      <c r="H17" s="359"/>
      <c r="I17" s="359"/>
      <c r="J17" s="359"/>
      <c r="K17" s="359"/>
      <c r="L17" s="359"/>
      <c r="M17" s="359"/>
      <c r="N17" s="359"/>
      <c r="O17" s="359"/>
      <c r="P17" s="359"/>
      <c r="Q17" s="311">
        <f t="shared" si="1"/>
        <v>0</v>
      </c>
      <c r="R17" s="317" t="e">
        <f t="shared" si="2"/>
        <v>#DIV/0!</v>
      </c>
      <c r="S17" s="317" t="e">
        <f>ROUNDUP(Q17/$Q$22,1)</f>
        <v>#DIV/0!</v>
      </c>
    </row>
    <row r="18" spans="1:19" ht="20.149999999999999" customHeight="1">
      <c r="A18" s="307" t="s">
        <v>349</v>
      </c>
      <c r="B18" s="330"/>
      <c r="C18" s="328"/>
      <c r="D18" s="329"/>
      <c r="E18" s="358"/>
      <c r="F18" s="358"/>
      <c r="G18" s="358"/>
      <c r="H18" s="358"/>
      <c r="I18" s="358"/>
      <c r="J18" s="358"/>
      <c r="K18" s="358"/>
      <c r="L18" s="358"/>
      <c r="M18" s="358"/>
      <c r="N18" s="358"/>
      <c r="O18" s="358"/>
      <c r="P18" s="358"/>
      <c r="Q18" s="312">
        <f t="shared" si="1"/>
        <v>0</v>
      </c>
      <c r="R18" s="315" t="e">
        <f t="shared" si="2"/>
        <v>#DIV/0!</v>
      </c>
      <c r="S18" s="316"/>
    </row>
    <row r="19" spans="1:19" ht="20.149999999999999" customHeight="1">
      <c r="A19" s="301"/>
      <c r="B19" s="305" t="s">
        <v>332</v>
      </c>
      <c r="C19" s="305"/>
      <c r="D19" s="301"/>
      <c r="E19" s="359"/>
      <c r="F19" s="359"/>
      <c r="G19" s="359"/>
      <c r="H19" s="359"/>
      <c r="I19" s="359"/>
      <c r="J19" s="359"/>
      <c r="K19" s="359"/>
      <c r="L19" s="359"/>
      <c r="M19" s="359"/>
      <c r="N19" s="359"/>
      <c r="O19" s="359"/>
      <c r="P19" s="359"/>
      <c r="Q19" s="311">
        <f t="shared" si="1"/>
        <v>0</v>
      </c>
      <c r="R19" s="317" t="e">
        <f t="shared" si="2"/>
        <v>#DIV/0!</v>
      </c>
      <c r="S19" s="317" t="e">
        <f>ROUNDUP(Q19/$Q$22,1)</f>
        <v>#DIV/0!</v>
      </c>
    </row>
    <row r="20" spans="1:19" ht="20.149999999999999" customHeight="1">
      <c r="A20" s="307" t="s">
        <v>350</v>
      </c>
      <c r="B20" s="307"/>
      <c r="C20" s="328"/>
      <c r="D20" s="327"/>
      <c r="E20" s="358"/>
      <c r="F20" s="358"/>
      <c r="G20" s="358"/>
      <c r="H20" s="358"/>
      <c r="I20" s="358"/>
      <c r="J20" s="358"/>
      <c r="K20" s="358"/>
      <c r="L20" s="358"/>
      <c r="M20" s="358"/>
      <c r="N20" s="358"/>
      <c r="O20" s="358"/>
      <c r="P20" s="358"/>
      <c r="Q20" s="312">
        <f t="shared" si="1"/>
        <v>0</v>
      </c>
      <c r="R20" s="315" t="e">
        <f t="shared" si="2"/>
        <v>#DIV/0!</v>
      </c>
      <c r="S20" s="316"/>
    </row>
    <row r="21" spans="1:19" ht="20.149999999999999" customHeight="1">
      <c r="A21" s="301"/>
      <c r="B21" s="309" t="s">
        <v>331</v>
      </c>
      <c r="C21" s="301"/>
      <c r="D21" s="309"/>
      <c r="E21" s="359"/>
      <c r="F21" s="359"/>
      <c r="G21" s="359"/>
      <c r="H21" s="359"/>
      <c r="I21" s="359"/>
      <c r="J21" s="359"/>
      <c r="K21" s="359"/>
      <c r="L21" s="359"/>
      <c r="M21" s="359"/>
      <c r="N21" s="359"/>
      <c r="O21" s="359"/>
      <c r="P21" s="359"/>
      <c r="Q21" s="311">
        <f t="shared" si="1"/>
        <v>0</v>
      </c>
      <c r="R21" s="317" t="e">
        <f t="shared" si="2"/>
        <v>#DIV/0!</v>
      </c>
      <c r="S21" s="317" t="e">
        <f>ROUNDUP(Q21/$Q$22,1)</f>
        <v>#DIV/0!</v>
      </c>
    </row>
    <row r="22" spans="1:19" ht="20.149999999999999" customHeight="1">
      <c r="A22" s="300" t="s">
        <v>351</v>
      </c>
      <c r="B22" s="302"/>
      <c r="C22" s="303"/>
      <c r="D22" s="304"/>
      <c r="E22" s="360"/>
      <c r="F22" s="360"/>
      <c r="G22" s="360"/>
      <c r="H22" s="360"/>
      <c r="I22" s="360"/>
      <c r="J22" s="360"/>
      <c r="K22" s="360"/>
      <c r="L22" s="360"/>
      <c r="M22" s="360"/>
      <c r="N22" s="360"/>
      <c r="O22" s="360"/>
      <c r="P22" s="360"/>
      <c r="Q22" s="300">
        <f t="shared" si="1"/>
        <v>0</v>
      </c>
      <c r="R22" s="318"/>
      <c r="S22" s="314"/>
    </row>
    <row r="27" spans="1:19" ht="21" customHeight="1">
      <c r="A27" t="s">
        <v>357</v>
      </c>
    </row>
    <row r="28" spans="1:19" ht="30" customHeight="1">
      <c r="B28" s="334" t="s">
        <v>354</v>
      </c>
      <c r="C28" s="335"/>
      <c r="D28" s="336"/>
      <c r="E28" s="806" t="s">
        <v>355</v>
      </c>
      <c r="F28" s="807"/>
      <c r="G28" s="806" t="s">
        <v>22</v>
      </c>
      <c r="H28" s="807"/>
      <c r="I28" s="808" t="s">
        <v>109</v>
      </c>
      <c r="J28" s="809"/>
      <c r="K28" s="319"/>
      <c r="L28" s="320"/>
      <c r="M28" s="320"/>
      <c r="N28" s="320"/>
    </row>
    <row r="29" spans="1:19" ht="26.25" customHeight="1">
      <c r="B29" s="334" t="s">
        <v>353</v>
      </c>
      <c r="C29" s="335"/>
      <c r="D29" s="336"/>
      <c r="E29" s="810" t="str">
        <f>IFERROR(ROUNDDOWN(IF(R12&lt;=30,1,1+ROUNDUP((R12-30)/30,0)),1),"")</f>
        <v/>
      </c>
      <c r="F29" s="811"/>
      <c r="G29" s="812" t="str">
        <f>IF(OR(B4="○",B6="○"),ROUNDDOWN(R12/6,1),IF(B5="○",ROUNDDOWN(R12/5,1),""))</f>
        <v/>
      </c>
      <c r="H29" s="813"/>
      <c r="I29" s="814" t="str">
        <f>IF(OR(B4="○",B5="○"),ROUNDDOWN(R15/9,1)+ROUNDDOWN((R16-S17)/6,1)+ROUNDDOWN(S17/12,1)+ROUNDDOWN((R18-S19)/4,1)+ROUNDDOWN(S19/8,1)+ROUNDDOWN((R20-S21)/2.5,1)+ROUNDDOWN(S21/5,1),"")</f>
        <v/>
      </c>
      <c r="J29" s="815"/>
      <c r="K29" s="321"/>
      <c r="L29" s="322"/>
      <c r="M29" s="322"/>
      <c r="N29" s="322"/>
    </row>
  </sheetData>
  <sheetProtection password="CC09" sheet="1" objects="1" scenarios="1"/>
  <mergeCells count="6">
    <mergeCell ref="E28:F28"/>
    <mergeCell ref="G28:H28"/>
    <mergeCell ref="I28:J28"/>
    <mergeCell ref="E29:F29"/>
    <mergeCell ref="G29:H29"/>
    <mergeCell ref="I29:J29"/>
  </mergeCells>
  <phoneticPr fontId="5"/>
  <dataValidations count="2">
    <dataValidation operator="greaterThanOrEqual" allowBlank="1" showInputMessage="1" showErrorMessage="1" sqref="R21:S21 S11 R17:S17 R19:S19 R12:R16 R18 R20"/>
    <dataValidation type="list" allowBlank="1" showInputMessage="1" showErrorMessage="1" sqref="B4:B6">
      <formula1>"○"</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人員配置体制加算（共同生活援助）</vt:lpstr>
      <vt:lpstr>はじめにお読みください</vt:lpstr>
      <vt:lpstr>調書1-1</vt:lpstr>
      <vt:lpstr>調書1-2</vt:lpstr>
      <vt:lpstr>【記載例】調書1</vt:lpstr>
      <vt:lpstr>調書2-1</vt:lpstr>
      <vt:lpstr>調書2-2</vt:lpstr>
      <vt:lpstr>【記載例】調書2</vt:lpstr>
      <vt:lpstr>調書３</vt:lpstr>
      <vt:lpstr>調書３ (記載例)</vt:lpstr>
      <vt:lpstr>調書４</vt:lpstr>
      <vt:lpstr>調書5 </vt:lpstr>
      <vt:lpstr>参考（入力不要）</vt:lpstr>
      <vt:lpstr>【記載例】調書1!Print_Area</vt:lpstr>
      <vt:lpstr>【記載例】調書2!Print_Area</vt:lpstr>
      <vt:lpstr>はじめにお読みください!Print_Area</vt:lpstr>
      <vt:lpstr>'参考（入力不要）'!Print_Area</vt:lpstr>
      <vt:lpstr>'人員配置体制加算（共同生活援助）'!Print_Area</vt:lpstr>
      <vt:lpstr>'調書1-1'!Print_Area</vt:lpstr>
      <vt:lpstr>'調書1-2'!Print_Area</vt:lpstr>
      <vt:lpstr>'調書2-1'!Print_Area</vt:lpstr>
      <vt:lpstr>'調書2-2'!Print_Area</vt:lpstr>
      <vt:lpstr>調書３!Print_Area</vt:lpstr>
      <vt:lpstr>'調書３ (記載例)'!Print_Area</vt:lpstr>
      <vt:lpstr>調書４!Print_Area</vt:lpstr>
      <vt:lpstr>'調書5 '!Print_Area</vt:lpstr>
      <vt:lpstr>【記載例】調書2!Print_Titles</vt:lpstr>
      <vt:lpstr>'調書2-1'!Print_Titles</vt:lpstr>
      <vt:lpstr>'調書2-2'!Print_Titles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Windows ユーザー</cp:lastModifiedBy>
  <cp:lastPrinted>2024-07-16T00:34:28Z</cp:lastPrinted>
  <dcterms:created xsi:type="dcterms:W3CDTF">2014-05-22T15:14:51Z</dcterms:created>
  <dcterms:modified xsi:type="dcterms:W3CDTF">2026-04-08T11:23:44Z</dcterms:modified>
</cp:coreProperties>
</file>