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00" windowHeight="7530" tabRatio="814" activeTab="11"/>
  </bookViews>
  <sheets>
    <sheet name="はじめにお読みください" sheetId="38" r:id="rId1"/>
    <sheet name="調書1-1" sheetId="24" r:id="rId2"/>
    <sheet name="調書1-2" sheetId="31" r:id="rId3"/>
    <sheet name="【記載例】調書1" sheetId="25" r:id="rId4"/>
    <sheet name="調書2-1" sheetId="32" r:id="rId5"/>
    <sheet name="調書2-2" sheetId="34" r:id="rId6"/>
    <sheet name="【記載例】調書2" sheetId="33" r:id="rId7"/>
    <sheet name="調書３" sheetId="44" r:id="rId8"/>
    <sheet name="【記載例】調書３" sheetId="45" r:id="rId9"/>
    <sheet name="調書４" sheetId="46" r:id="rId10"/>
    <sheet name="調書5  " sheetId="48" r:id="rId11"/>
    <sheet name="調書６" sheetId="42" r:id="rId12"/>
    <sheet name="【記載例】調書６" sheetId="43" r:id="rId13"/>
  </sheets>
  <externalReferences>
    <externalReference r:id="rId14"/>
  </externalReferences>
  <definedNames>
    <definedName name="_xlnm._FilterDatabase" localSheetId="8" hidden="1">【記載例】調書３!$A$11:$Z$41</definedName>
    <definedName name="_xlnm.Print_Area" localSheetId="3">【記載例】調書1!$A$1:$AP$32</definedName>
    <definedName name="_xlnm.Print_Area" localSheetId="6">【記載例】調書2!$A$1:$AL$89</definedName>
    <definedName name="_xlnm.Print_Area" localSheetId="8">【記載例】調書３!$A$1:$T$52</definedName>
    <definedName name="_xlnm.Print_Area" localSheetId="12">【記載例】調書６!$A$1:$G$34</definedName>
    <definedName name="_xlnm.Print_Area" localSheetId="0">はじめにお読みください!$A$1:$F$20</definedName>
    <definedName name="_xlnm.Print_Area" localSheetId="1">'調書1-1'!$A$1:$AS$68</definedName>
    <definedName name="_xlnm.Print_Area" localSheetId="2">'調書1-2'!$A$1:$AS$68</definedName>
    <definedName name="_xlnm.Print_Area" localSheetId="4">'調書2-1'!$A$1:$AO$91</definedName>
    <definedName name="_xlnm.Print_Area" localSheetId="5">'調書2-2'!$A$1:$AO$91</definedName>
    <definedName name="_xlnm.Print_Area" localSheetId="7">調書３!$A$1:$T$82</definedName>
    <definedName name="_xlnm.Print_Area" localSheetId="9">調書４!$A$1:$W$69</definedName>
    <definedName name="_xlnm.Print_Area" localSheetId="10">'調書5  '!$A$1:$G$66</definedName>
    <definedName name="_xlnm.Print_Area" localSheetId="11">調書６!$A$1:$G$34</definedName>
    <definedName name="_xlnm.Print_Titles" localSheetId="6">【記載例】調書2!$1:$4</definedName>
    <definedName name="_xlnm.Print_Titles" localSheetId="1">'調書1-1'!$7:$9</definedName>
    <definedName name="_xlnm.Print_Titles" localSheetId="2">'調書1-2'!$7:$9</definedName>
    <definedName name="_xlnm.Print_Titles" localSheetId="4">'調書2-1'!$1:$4</definedName>
    <definedName name="_xlnm.Print_Titles" localSheetId="5">'調書2-2'!$1:$4</definedName>
  </definedNames>
  <calcPr calcId="162913"/>
</workbook>
</file>

<file path=xl/calcChain.xml><?xml version="1.0" encoding="utf-8"?>
<calcChain xmlns="http://schemas.openxmlformats.org/spreadsheetml/2006/main">
  <c r="F61" i="48" l="1"/>
  <c r="F56" i="48"/>
  <c r="F52" i="48"/>
  <c r="F49" i="48"/>
  <c r="F46" i="48"/>
  <c r="F42" i="48"/>
  <c r="M46" i="48" l="1"/>
  <c r="F38" i="48"/>
  <c r="F35" i="48"/>
  <c r="F32" i="48"/>
  <c r="F28" i="48"/>
  <c r="F25" i="48"/>
  <c r="F19" i="48"/>
  <c r="F17" i="48"/>
  <c r="F16" i="48"/>
  <c r="F15" i="48"/>
  <c r="F12" i="48"/>
  <c r="F10" i="48"/>
  <c r="F4" i="48"/>
  <c r="Q3" i="46" l="1"/>
  <c r="K3" i="46"/>
  <c r="O79" i="44" l="1"/>
  <c r="D7" i="44"/>
  <c r="O49" i="45"/>
  <c r="D7" i="45"/>
  <c r="AJ58" i="31" l="1"/>
  <c r="AJ54" i="31"/>
  <c r="AJ58" i="24"/>
  <c r="AJ54" i="24"/>
  <c r="AM54" i="34" l="1"/>
  <c r="AM52" i="34"/>
  <c r="AM50" i="34"/>
  <c r="AM48" i="34"/>
  <c r="AM46" i="34"/>
  <c r="AM44" i="34"/>
  <c r="AM42" i="34"/>
  <c r="AM40" i="34"/>
  <c r="AM38" i="34"/>
  <c r="AM36" i="34"/>
  <c r="AM34" i="34"/>
  <c r="AM32" i="34"/>
  <c r="AM30" i="34"/>
  <c r="AM28" i="34"/>
  <c r="AM26" i="34"/>
  <c r="AM24" i="34"/>
  <c r="AM22" i="34"/>
  <c r="AM20" i="34"/>
  <c r="AM18" i="34"/>
  <c r="AM16" i="34"/>
  <c r="AM14" i="34"/>
  <c r="AM12" i="34"/>
  <c r="AM54" i="32"/>
  <c r="AM52" i="32"/>
  <c r="AM50" i="32"/>
  <c r="AM48" i="32"/>
  <c r="AM46" i="32"/>
  <c r="AM44" i="32"/>
  <c r="AM42" i="32"/>
  <c r="AM40" i="32"/>
  <c r="AM38" i="32"/>
  <c r="AM36" i="32"/>
  <c r="AM34" i="32"/>
  <c r="AM32" i="32"/>
  <c r="AM30" i="32"/>
  <c r="AM28" i="32"/>
  <c r="AM26" i="32"/>
  <c r="AM24" i="32"/>
  <c r="AM22" i="32"/>
  <c r="AM20" i="32"/>
  <c r="AM18" i="32"/>
  <c r="AM16" i="32"/>
  <c r="AM14" i="32"/>
  <c r="AM12" i="32"/>
  <c r="AP58" i="31" l="1"/>
  <c r="AP57" i="31"/>
  <c r="AP56" i="31"/>
  <c r="AP55" i="31"/>
  <c r="AP54" i="31"/>
  <c r="AP49" i="31"/>
  <c r="AP48" i="31"/>
  <c r="AP47" i="31"/>
  <c r="AP46" i="31"/>
  <c r="AP45" i="31"/>
  <c r="AP44" i="31"/>
  <c r="AP43" i="31"/>
  <c r="AP42" i="31"/>
  <c r="AP41" i="31"/>
  <c r="AP40" i="31"/>
  <c r="AP39" i="31"/>
  <c r="AP38" i="31"/>
  <c r="AP37" i="31"/>
  <c r="AP36" i="31"/>
  <c r="AP35" i="31"/>
  <c r="AP34" i="31"/>
  <c r="AP33" i="31"/>
  <c r="AP32" i="31"/>
  <c r="AP31" i="31"/>
  <c r="AP30" i="31"/>
  <c r="AP29" i="31"/>
  <c r="AP28" i="31"/>
  <c r="AP27" i="31"/>
  <c r="AP26" i="31"/>
  <c r="AP25" i="31"/>
  <c r="AP24" i="31"/>
  <c r="AP23" i="31"/>
  <c r="AP22" i="31"/>
  <c r="AP21" i="31"/>
  <c r="AP20" i="31"/>
  <c r="AP19" i="31"/>
  <c r="AP18" i="31"/>
  <c r="AP17" i="31"/>
  <c r="AP16" i="31"/>
  <c r="AP15" i="31"/>
  <c r="AP14" i="31"/>
  <c r="AP13" i="31"/>
  <c r="AP12" i="31"/>
  <c r="AP11" i="31"/>
  <c r="AP10" i="31"/>
  <c r="AP58" i="24"/>
  <c r="AP57" i="24"/>
  <c r="AP56" i="24"/>
  <c r="AP55" i="24"/>
  <c r="AP54" i="24"/>
  <c r="AP49" i="24"/>
  <c r="AP48" i="24"/>
  <c r="AP47" i="24"/>
  <c r="AP46" i="24"/>
  <c r="AP45" i="24"/>
  <c r="AP44" i="24"/>
  <c r="AP43" i="24"/>
  <c r="AP42" i="24"/>
  <c r="AP41" i="24"/>
  <c r="AP40" i="24"/>
  <c r="AP39" i="24"/>
  <c r="AP38" i="24"/>
  <c r="AP37" i="24"/>
  <c r="AP36" i="24"/>
  <c r="AP35" i="24"/>
  <c r="AP34" i="24"/>
  <c r="AP33" i="24"/>
  <c r="AP32" i="24"/>
  <c r="AP31" i="24"/>
  <c r="AP30" i="24"/>
  <c r="AP29" i="24"/>
  <c r="AP28" i="24"/>
  <c r="AP27" i="24"/>
  <c r="AP26" i="24"/>
  <c r="AP25" i="24"/>
  <c r="AP24" i="24"/>
  <c r="AP23" i="24"/>
  <c r="AP22" i="24"/>
  <c r="AP21" i="24"/>
  <c r="AP20" i="24"/>
  <c r="AP19" i="24"/>
  <c r="AP18" i="24"/>
  <c r="AP17" i="24"/>
  <c r="AP16" i="24"/>
  <c r="AP15" i="24"/>
  <c r="AP14" i="24"/>
  <c r="AP13" i="24"/>
  <c r="AP12" i="24"/>
  <c r="AP11" i="24"/>
  <c r="AP10" i="24"/>
  <c r="AJ35" i="24" l="1"/>
  <c r="AJ36" i="24"/>
  <c r="AJ37" i="24"/>
  <c r="AJ38" i="24"/>
  <c r="AJ39" i="24"/>
  <c r="AJ40" i="24"/>
  <c r="AJ41" i="24"/>
  <c r="AJ42" i="24"/>
  <c r="AJ43" i="24"/>
  <c r="AJ44" i="24"/>
  <c r="AJ45" i="24"/>
  <c r="AJ15" i="24"/>
  <c r="AJ16" i="24"/>
  <c r="AJ17" i="24"/>
  <c r="AJ18" i="24"/>
  <c r="AJ19" i="24"/>
  <c r="AJ20" i="24"/>
  <c r="AJ21" i="24"/>
  <c r="AJ22" i="24"/>
  <c r="AJ23" i="24"/>
  <c r="AJ24" i="24"/>
  <c r="AJ25" i="24"/>
  <c r="AJ26" i="24"/>
  <c r="AJ27" i="24"/>
  <c r="AJ28" i="24"/>
  <c r="AJ29" i="24"/>
  <c r="AJ30" i="24"/>
  <c r="AJ31" i="24"/>
  <c r="AJ32" i="24"/>
  <c r="AJ33" i="24"/>
  <c r="AJ34" i="24"/>
  <c r="AJ13" i="24"/>
  <c r="AJ14" i="24"/>
  <c r="AI50" i="34"/>
  <c r="AI18" i="34"/>
  <c r="AI12" i="34"/>
  <c r="AH55" i="34"/>
  <c r="AG55" i="34"/>
  <c r="AF55" i="34"/>
  <c r="AH53" i="34"/>
  <c r="AG53" i="34"/>
  <c r="AF53" i="34"/>
  <c r="AH51" i="34"/>
  <c r="AG51" i="34"/>
  <c r="AF51" i="34"/>
  <c r="AH49" i="34"/>
  <c r="AG49" i="34"/>
  <c r="AF49" i="34"/>
  <c r="AH47" i="34"/>
  <c r="AG47" i="34"/>
  <c r="AF47" i="34"/>
  <c r="AH45" i="34"/>
  <c r="AG45" i="34"/>
  <c r="AF45" i="34"/>
  <c r="AH43" i="34"/>
  <c r="AG43" i="34"/>
  <c r="AF43" i="34"/>
  <c r="AH41" i="34"/>
  <c r="AG41" i="34"/>
  <c r="AF41" i="34"/>
  <c r="AH39" i="34"/>
  <c r="AG39" i="34"/>
  <c r="AF39" i="34"/>
  <c r="AH37" i="34"/>
  <c r="AG37" i="34"/>
  <c r="AF37" i="34"/>
  <c r="AH35" i="34"/>
  <c r="AG35" i="34"/>
  <c r="AF35" i="34"/>
  <c r="AH33" i="34"/>
  <c r="AG33" i="34"/>
  <c r="AF33" i="34"/>
  <c r="AH31" i="34"/>
  <c r="AG31" i="34"/>
  <c r="AF31" i="34"/>
  <c r="AH29" i="34"/>
  <c r="AG29" i="34"/>
  <c r="AF29" i="34"/>
  <c r="AH27" i="34"/>
  <c r="AG27" i="34"/>
  <c r="AF27" i="34"/>
  <c r="AH25" i="34"/>
  <c r="AG25" i="34"/>
  <c r="AF25" i="34"/>
  <c r="AH23" i="34"/>
  <c r="AG23" i="34"/>
  <c r="AF23" i="34"/>
  <c r="AH21" i="34"/>
  <c r="AG21" i="34"/>
  <c r="AF21" i="34"/>
  <c r="AH19" i="34"/>
  <c r="AG19" i="34"/>
  <c r="AF19" i="34"/>
  <c r="AH17" i="34"/>
  <c r="AG17" i="34"/>
  <c r="AF17" i="34"/>
  <c r="AH15" i="34"/>
  <c r="AG15" i="34"/>
  <c r="AF15" i="34"/>
  <c r="AH13" i="34"/>
  <c r="AG13" i="34"/>
  <c r="AF13" i="34"/>
  <c r="AE33" i="34"/>
  <c r="AD33" i="34"/>
  <c r="AC33" i="34"/>
  <c r="AB33" i="34"/>
  <c r="AA33" i="34"/>
  <c r="Z33" i="34"/>
  <c r="Y33" i="34"/>
  <c r="X33" i="34"/>
  <c r="W33" i="34"/>
  <c r="V33" i="34"/>
  <c r="U33" i="34"/>
  <c r="T33" i="34"/>
  <c r="S33" i="34"/>
  <c r="R33" i="34"/>
  <c r="Q33" i="34"/>
  <c r="P33" i="34"/>
  <c r="O33" i="34"/>
  <c r="N33" i="34"/>
  <c r="M33" i="34"/>
  <c r="L33" i="34"/>
  <c r="K33" i="34"/>
  <c r="J33" i="34"/>
  <c r="I33" i="34"/>
  <c r="H33" i="34"/>
  <c r="G33" i="34"/>
  <c r="F33" i="34"/>
  <c r="E33" i="34"/>
  <c r="D33" i="34"/>
  <c r="AI32" i="34" s="1"/>
  <c r="AK32" i="34" s="1"/>
  <c r="AE31" i="34"/>
  <c r="AD31" i="34"/>
  <c r="AC31" i="34"/>
  <c r="AB31" i="34"/>
  <c r="AA31" i="34"/>
  <c r="Z31" i="34"/>
  <c r="Y31" i="34"/>
  <c r="X31" i="34"/>
  <c r="W31" i="34"/>
  <c r="V31" i="34"/>
  <c r="U31" i="34"/>
  <c r="T31" i="34"/>
  <c r="S31" i="34"/>
  <c r="R31" i="34"/>
  <c r="Q31" i="34"/>
  <c r="P31" i="34"/>
  <c r="O31" i="34"/>
  <c r="N31" i="34"/>
  <c r="M31" i="34"/>
  <c r="L31" i="34"/>
  <c r="K31" i="34"/>
  <c r="J31" i="34"/>
  <c r="I31" i="34"/>
  <c r="H31" i="34"/>
  <c r="G31" i="34"/>
  <c r="F31" i="34"/>
  <c r="E31" i="34"/>
  <c r="D31" i="34"/>
  <c r="AI30" i="34" s="1"/>
  <c r="AK30" i="34" s="1"/>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9" i="34"/>
  <c r="AI28" i="34" s="1"/>
  <c r="AK28" i="34" s="1"/>
  <c r="AE27" i="34"/>
  <c r="AD27" i="34"/>
  <c r="AC27" i="34"/>
  <c r="AB27" i="34"/>
  <c r="AA27" i="34"/>
  <c r="Z27" i="34"/>
  <c r="Y27" i="34"/>
  <c r="X27" i="34"/>
  <c r="W27" i="34"/>
  <c r="V27" i="34"/>
  <c r="U27" i="34"/>
  <c r="T27" i="34"/>
  <c r="S27" i="34"/>
  <c r="R27" i="34"/>
  <c r="Q27" i="34"/>
  <c r="P27" i="34"/>
  <c r="O27" i="34"/>
  <c r="N27" i="34"/>
  <c r="M27" i="34"/>
  <c r="L27" i="34"/>
  <c r="K27" i="34"/>
  <c r="J27" i="34"/>
  <c r="I27" i="34"/>
  <c r="H27" i="34"/>
  <c r="G27" i="34"/>
  <c r="F27" i="34"/>
  <c r="E27" i="34"/>
  <c r="D27" i="34"/>
  <c r="AI26" i="34"/>
  <c r="AK26" i="34" s="1"/>
  <c r="AE25" i="34"/>
  <c r="AD25" i="34"/>
  <c r="AC25" i="34"/>
  <c r="AB25" i="34"/>
  <c r="AA25" i="34"/>
  <c r="Z25" i="34"/>
  <c r="Y25" i="34"/>
  <c r="X25" i="34"/>
  <c r="W25" i="34"/>
  <c r="V25" i="34"/>
  <c r="U25" i="34"/>
  <c r="T25" i="34"/>
  <c r="S25" i="34"/>
  <c r="R25" i="34"/>
  <c r="Q25" i="34"/>
  <c r="P25" i="34"/>
  <c r="O25" i="34"/>
  <c r="N25" i="34"/>
  <c r="M25" i="34"/>
  <c r="L25" i="34"/>
  <c r="K25" i="34"/>
  <c r="J25" i="34"/>
  <c r="I25" i="34"/>
  <c r="H25" i="34"/>
  <c r="G25" i="34"/>
  <c r="F25" i="34"/>
  <c r="E25" i="34"/>
  <c r="D25" i="34"/>
  <c r="AI24" i="34" s="1"/>
  <c r="AK24" i="34" s="1"/>
  <c r="AE23" i="34"/>
  <c r="AD23" i="34"/>
  <c r="AC23" i="34"/>
  <c r="AB23" i="34"/>
  <c r="AA23" i="34"/>
  <c r="Z23" i="34"/>
  <c r="Y23" i="34"/>
  <c r="X23" i="34"/>
  <c r="W23" i="34"/>
  <c r="V23" i="34"/>
  <c r="U23" i="34"/>
  <c r="T23" i="34"/>
  <c r="S23" i="34"/>
  <c r="R23" i="34"/>
  <c r="Q23" i="34"/>
  <c r="P23" i="34"/>
  <c r="O23" i="34"/>
  <c r="N23" i="34"/>
  <c r="M23" i="34"/>
  <c r="L23" i="34"/>
  <c r="K23" i="34"/>
  <c r="J23" i="34"/>
  <c r="I23" i="34"/>
  <c r="H23" i="34"/>
  <c r="G23" i="34"/>
  <c r="F23" i="34"/>
  <c r="E23" i="34"/>
  <c r="D23" i="34"/>
  <c r="AI22" i="34" s="1"/>
  <c r="AK22" i="34" s="1"/>
  <c r="AE21" i="34"/>
  <c r="AD21" i="34"/>
  <c r="AC21" i="34"/>
  <c r="AB21" i="34"/>
  <c r="AA21" i="34"/>
  <c r="Z21" i="34"/>
  <c r="Y21" i="34"/>
  <c r="X21" i="34"/>
  <c r="W21" i="34"/>
  <c r="V21" i="34"/>
  <c r="U21" i="34"/>
  <c r="T21" i="34"/>
  <c r="S21" i="34"/>
  <c r="R21" i="34"/>
  <c r="Q21" i="34"/>
  <c r="P21" i="34"/>
  <c r="O21" i="34"/>
  <c r="N21" i="34"/>
  <c r="M21" i="34"/>
  <c r="L21" i="34"/>
  <c r="K21" i="34"/>
  <c r="J21" i="34"/>
  <c r="I21" i="34"/>
  <c r="H21" i="34"/>
  <c r="G21" i="34"/>
  <c r="F21" i="34"/>
  <c r="AI20" i="34" s="1"/>
  <c r="AK20" i="34" s="1"/>
  <c r="E21" i="34"/>
  <c r="D21" i="34"/>
  <c r="AF13" i="32"/>
  <c r="AG13" i="32"/>
  <c r="AH13" i="32"/>
  <c r="AF15" i="32"/>
  <c r="AG15" i="32"/>
  <c r="AH15" i="32"/>
  <c r="AF17" i="32"/>
  <c r="AG17" i="32"/>
  <c r="AH17" i="32"/>
  <c r="AF19" i="32"/>
  <c r="AG19" i="32"/>
  <c r="AH19" i="32"/>
  <c r="AF21" i="32"/>
  <c r="AG21" i="32"/>
  <c r="AH21" i="32"/>
  <c r="AF23" i="32"/>
  <c r="AG23" i="32"/>
  <c r="AH23" i="32"/>
  <c r="AF25" i="32"/>
  <c r="AG25" i="32"/>
  <c r="AH25" i="32"/>
  <c r="AF27" i="32"/>
  <c r="AG27" i="32"/>
  <c r="AH27" i="32"/>
  <c r="AF29" i="32"/>
  <c r="AG29" i="32"/>
  <c r="AH29" i="32"/>
  <c r="AF31" i="32"/>
  <c r="AG31" i="32"/>
  <c r="AH31" i="32"/>
  <c r="AF33" i="32"/>
  <c r="AG33" i="32"/>
  <c r="AH33" i="32"/>
  <c r="AF35" i="32"/>
  <c r="AG35" i="32"/>
  <c r="AH35" i="32"/>
  <c r="AF37" i="32"/>
  <c r="AG37" i="32"/>
  <c r="AH37" i="32"/>
  <c r="AF39" i="32"/>
  <c r="AG39" i="32"/>
  <c r="AH39" i="32"/>
  <c r="AF41" i="32"/>
  <c r="AG41" i="32"/>
  <c r="AH41" i="32"/>
  <c r="AF43" i="32"/>
  <c r="AG43" i="32"/>
  <c r="AH43" i="32"/>
  <c r="AF45" i="32"/>
  <c r="AG45" i="32"/>
  <c r="AH45" i="32"/>
  <c r="AF47" i="32"/>
  <c r="AG47" i="32"/>
  <c r="AH47" i="32"/>
  <c r="AF49" i="32"/>
  <c r="AG49" i="32"/>
  <c r="AH49" i="32"/>
  <c r="AF51" i="32"/>
  <c r="AG51" i="32"/>
  <c r="AH51" i="32"/>
  <c r="AF53" i="32"/>
  <c r="AG53" i="32"/>
  <c r="AH53" i="32"/>
  <c r="AF55" i="32"/>
  <c r="AG55" i="32"/>
  <c r="AH55" i="32"/>
  <c r="E49" i="45" l="1"/>
  <c r="P46" i="45"/>
  <c r="O44" i="45"/>
  <c r="N44" i="45"/>
  <c r="M44" i="45"/>
  <c r="L44" i="45"/>
  <c r="K44" i="45"/>
  <c r="J44" i="45"/>
  <c r="I44" i="45"/>
  <c r="H44" i="45"/>
  <c r="G44" i="45"/>
  <c r="F44" i="45"/>
  <c r="E44" i="45"/>
  <c r="D44" i="45"/>
  <c r="R41" i="45"/>
  <c r="P41" i="45"/>
  <c r="S41" i="45" s="1"/>
  <c r="T41" i="45" s="1"/>
  <c r="R40" i="45"/>
  <c r="P40" i="45"/>
  <c r="S40" i="45" s="1"/>
  <c r="T40" i="45" s="1"/>
  <c r="R39" i="45"/>
  <c r="P39" i="45"/>
  <c r="S39" i="45" s="1"/>
  <c r="T39" i="45" s="1"/>
  <c r="R38" i="45"/>
  <c r="P38" i="45"/>
  <c r="S38" i="45" s="1"/>
  <c r="T38" i="45" s="1"/>
  <c r="R37" i="45"/>
  <c r="P37" i="45"/>
  <c r="S37" i="45" s="1"/>
  <c r="T37" i="45" s="1"/>
  <c r="R36" i="45"/>
  <c r="P36" i="45"/>
  <c r="S36" i="45" s="1"/>
  <c r="T36" i="45" s="1"/>
  <c r="R35" i="45"/>
  <c r="P35" i="45"/>
  <c r="S35" i="45" s="1"/>
  <c r="T35" i="45" s="1"/>
  <c r="R34" i="45"/>
  <c r="P34" i="45"/>
  <c r="S34" i="45" s="1"/>
  <c r="T34" i="45" s="1"/>
  <c r="R33" i="45"/>
  <c r="P33" i="45"/>
  <c r="S33" i="45" s="1"/>
  <c r="T33" i="45" s="1"/>
  <c r="R32" i="45"/>
  <c r="P32" i="45"/>
  <c r="S32" i="45" s="1"/>
  <c r="T32" i="45" s="1"/>
  <c r="R31" i="45"/>
  <c r="P31" i="45"/>
  <c r="S31" i="45" s="1"/>
  <c r="T31" i="45" s="1"/>
  <c r="R30" i="45"/>
  <c r="P30" i="45"/>
  <c r="S30" i="45" s="1"/>
  <c r="T30" i="45" s="1"/>
  <c r="R29" i="45"/>
  <c r="P29" i="45"/>
  <c r="S29" i="45" s="1"/>
  <c r="T29" i="45" s="1"/>
  <c r="R28" i="45"/>
  <c r="P28" i="45"/>
  <c r="S28" i="45" s="1"/>
  <c r="T28" i="45" s="1"/>
  <c r="R27" i="45"/>
  <c r="P27" i="45"/>
  <c r="S27" i="45" s="1"/>
  <c r="T27" i="45" s="1"/>
  <c r="R26" i="45"/>
  <c r="P26" i="45"/>
  <c r="S26" i="45" s="1"/>
  <c r="T26" i="45" s="1"/>
  <c r="R25" i="45"/>
  <c r="P25" i="45"/>
  <c r="S25" i="45" s="1"/>
  <c r="T25" i="45" s="1"/>
  <c r="R24" i="45"/>
  <c r="P24" i="45"/>
  <c r="S24" i="45" s="1"/>
  <c r="T24" i="45" s="1"/>
  <c r="R23" i="45"/>
  <c r="P23" i="45"/>
  <c r="S23" i="45" s="1"/>
  <c r="T23" i="45" s="1"/>
  <c r="R22" i="45"/>
  <c r="P22" i="45"/>
  <c r="S22" i="45" s="1"/>
  <c r="T22" i="45" s="1"/>
  <c r="R21" i="45"/>
  <c r="P21" i="45"/>
  <c r="S21" i="45" s="1"/>
  <c r="T21" i="45" s="1"/>
  <c r="R20" i="45"/>
  <c r="P20" i="45"/>
  <c r="S20" i="45" s="1"/>
  <c r="T20" i="45" s="1"/>
  <c r="H49" i="45" s="1"/>
  <c r="R19" i="45"/>
  <c r="P19" i="45"/>
  <c r="S19" i="45" s="1"/>
  <c r="T19" i="45" s="1"/>
  <c r="R18" i="45"/>
  <c r="P18" i="45"/>
  <c r="S18" i="45" s="1"/>
  <c r="T18" i="45" s="1"/>
  <c r="R17" i="45"/>
  <c r="P17" i="45"/>
  <c r="S17" i="45" s="1"/>
  <c r="T17" i="45" s="1"/>
  <c r="R16" i="45"/>
  <c r="P16" i="45"/>
  <c r="S16" i="45" s="1"/>
  <c r="T16" i="45" s="1"/>
  <c r="R15" i="45"/>
  <c r="P15" i="45"/>
  <c r="S15" i="45" s="1"/>
  <c r="T15" i="45" s="1"/>
  <c r="R14" i="45"/>
  <c r="P14" i="45"/>
  <c r="S14" i="45" s="1"/>
  <c r="T14" i="45" s="1"/>
  <c r="G49" i="45" s="1"/>
  <c r="R13" i="45"/>
  <c r="P13" i="45"/>
  <c r="S13" i="45" s="1"/>
  <c r="T13" i="45" s="1"/>
  <c r="F49" i="45" s="1"/>
  <c r="R12" i="45"/>
  <c r="P12" i="45"/>
  <c r="P44" i="45" s="1"/>
  <c r="S12" i="45" l="1"/>
  <c r="T12" i="45" l="1"/>
  <c r="S44" i="45"/>
  <c r="L49" i="45" l="1"/>
  <c r="I49" i="45"/>
  <c r="J49" i="45" s="1"/>
  <c r="R49" i="45" s="1"/>
  <c r="T44" i="45"/>
  <c r="J7" i="45" l="1"/>
  <c r="E1" i="24" l="1"/>
  <c r="A13" i="44" l="1"/>
  <c r="A14" i="44"/>
  <c r="A15" i="44"/>
  <c r="A16" i="44"/>
  <c r="A17" i="44"/>
  <c r="A18" i="44"/>
  <c r="A19" i="44"/>
  <c r="A20" i="44"/>
  <c r="A21" i="44"/>
  <c r="A22" i="44"/>
  <c r="A23" i="44"/>
  <c r="A24" i="44"/>
  <c r="A25" i="44"/>
  <c r="A26" i="44"/>
  <c r="A27" i="44"/>
  <c r="A28" i="44"/>
  <c r="A29" i="44"/>
  <c r="A30" i="44"/>
  <c r="A31" i="44"/>
  <c r="A32" i="44"/>
  <c r="A33" i="44"/>
  <c r="A34" i="44"/>
  <c r="A35" i="44"/>
  <c r="A36" i="44"/>
  <c r="A37" i="44"/>
  <c r="A38" i="44"/>
  <c r="A39" i="44"/>
  <c r="A40" i="44"/>
  <c r="A41" i="44"/>
  <c r="A42" i="44"/>
  <c r="A43" i="44"/>
  <c r="A44" i="44"/>
  <c r="A45" i="44"/>
  <c r="A46" i="44"/>
  <c r="A47" i="44"/>
  <c r="A48" i="44"/>
  <c r="A49" i="44"/>
  <c r="A50" i="44"/>
  <c r="A51" i="44"/>
  <c r="A52" i="44"/>
  <c r="A53" i="44"/>
  <c r="A54" i="44"/>
  <c r="A55" i="44"/>
  <c r="A56" i="44"/>
  <c r="A57" i="44"/>
  <c r="A58" i="44"/>
  <c r="A59" i="44"/>
  <c r="A60" i="44"/>
  <c r="A61" i="44"/>
  <c r="A62" i="44"/>
  <c r="A63" i="44"/>
  <c r="A64" i="44"/>
  <c r="A65" i="44"/>
  <c r="A66" i="44"/>
  <c r="A67" i="44"/>
  <c r="A68" i="44"/>
  <c r="A69" i="44"/>
  <c r="A70" i="44"/>
  <c r="A71" i="44"/>
  <c r="A12" i="44"/>
  <c r="D4" i="42" l="1"/>
  <c r="R52" i="44"/>
  <c r="P52" i="44"/>
  <c r="R51" i="44"/>
  <c r="P51" i="44"/>
  <c r="R50" i="44"/>
  <c r="P50" i="44"/>
  <c r="R49" i="44"/>
  <c r="P49" i="44"/>
  <c r="S49" i="44" s="1"/>
  <c r="T49" i="44" s="1"/>
  <c r="R48" i="44"/>
  <c r="P48" i="44"/>
  <c r="R47" i="44"/>
  <c r="P47" i="44"/>
  <c r="R46" i="44"/>
  <c r="P46" i="44"/>
  <c r="R45" i="44"/>
  <c r="P45" i="44"/>
  <c r="R44" i="44"/>
  <c r="P44" i="44"/>
  <c r="R43" i="44"/>
  <c r="P43" i="44"/>
  <c r="R42" i="44"/>
  <c r="P42" i="44"/>
  <c r="R41" i="44"/>
  <c r="P41" i="44"/>
  <c r="S41" i="44" s="1"/>
  <c r="T41" i="44" s="1"/>
  <c r="R40" i="44"/>
  <c r="P40" i="44"/>
  <c r="R39" i="44"/>
  <c r="P39" i="44"/>
  <c r="R53" i="44"/>
  <c r="P53" i="44"/>
  <c r="R38" i="44"/>
  <c r="P38" i="44"/>
  <c r="S38" i="44" s="1"/>
  <c r="T38" i="44" s="1"/>
  <c r="R37" i="44"/>
  <c r="P37" i="44"/>
  <c r="R36" i="44"/>
  <c r="P36" i="44"/>
  <c r="R35" i="44"/>
  <c r="P35" i="44"/>
  <c r="R34" i="44"/>
  <c r="P34" i="44"/>
  <c r="R33" i="44"/>
  <c r="P33" i="44"/>
  <c r="R32" i="44"/>
  <c r="P32" i="44"/>
  <c r="S32" i="44" s="1"/>
  <c r="T32" i="44" s="1"/>
  <c r="R30" i="44"/>
  <c r="P30" i="44"/>
  <c r="R29" i="44"/>
  <c r="P29" i="44"/>
  <c r="R28" i="44"/>
  <c r="P28" i="44"/>
  <c r="R27" i="44"/>
  <c r="P27" i="44"/>
  <c r="R26" i="44"/>
  <c r="P26" i="44"/>
  <c r="R25" i="44"/>
  <c r="P25" i="44"/>
  <c r="R24" i="44"/>
  <c r="P24" i="44"/>
  <c r="R23" i="44"/>
  <c r="P23" i="44"/>
  <c r="R22" i="44"/>
  <c r="P22" i="44"/>
  <c r="O11" i="44"/>
  <c r="N11" i="44"/>
  <c r="M11" i="44"/>
  <c r="L11" i="44"/>
  <c r="K11" i="44"/>
  <c r="J11" i="44"/>
  <c r="I11" i="44"/>
  <c r="H11" i="44"/>
  <c r="G11" i="44"/>
  <c r="F11" i="44"/>
  <c r="E11" i="44"/>
  <c r="D11" i="44"/>
  <c r="D5" i="44"/>
  <c r="AD3" i="31"/>
  <c r="S5" i="32"/>
  <c r="S5" i="34"/>
  <c r="AE37" i="32"/>
  <c r="AD37" i="32"/>
  <c r="AC37" i="32"/>
  <c r="AB37" i="32"/>
  <c r="AA37" i="32"/>
  <c r="Z37" i="32"/>
  <c r="Y37" i="32"/>
  <c r="X37" i="32"/>
  <c r="W37" i="32"/>
  <c r="V37" i="32"/>
  <c r="U37" i="32"/>
  <c r="T37" i="32"/>
  <c r="S37" i="32"/>
  <c r="R37" i="32"/>
  <c r="Q37" i="32"/>
  <c r="P37" i="32"/>
  <c r="O37" i="32"/>
  <c r="N37" i="32"/>
  <c r="M37" i="32"/>
  <c r="L37" i="32"/>
  <c r="K37" i="32"/>
  <c r="J37" i="32"/>
  <c r="I37" i="32"/>
  <c r="H37" i="32"/>
  <c r="G37" i="32"/>
  <c r="F37" i="32"/>
  <c r="E37" i="32"/>
  <c r="D37" i="32"/>
  <c r="AI36" i="32" s="1"/>
  <c r="AK36" i="32" s="1"/>
  <c r="AE35" i="32"/>
  <c r="AD35" i="32"/>
  <c r="AC35" i="32"/>
  <c r="AB35" i="32"/>
  <c r="AA35" i="32"/>
  <c r="Z35" i="32"/>
  <c r="Y35" i="32"/>
  <c r="X35" i="32"/>
  <c r="W35" i="32"/>
  <c r="V35" i="32"/>
  <c r="U35" i="32"/>
  <c r="T35" i="32"/>
  <c r="S35" i="32"/>
  <c r="R35" i="32"/>
  <c r="Q35" i="32"/>
  <c r="P35" i="32"/>
  <c r="O35" i="32"/>
  <c r="N35" i="32"/>
  <c r="M35" i="32"/>
  <c r="L35" i="32"/>
  <c r="K35" i="32"/>
  <c r="J35" i="32"/>
  <c r="I35" i="32"/>
  <c r="H35" i="32"/>
  <c r="G35" i="32"/>
  <c r="F35" i="32"/>
  <c r="E35" i="32"/>
  <c r="D35" i="32"/>
  <c r="AI34" i="32" s="1"/>
  <c r="AK34" i="32" s="1"/>
  <c r="AE33" i="32"/>
  <c r="AD33" i="32"/>
  <c r="AC33" i="32"/>
  <c r="AB33" i="32"/>
  <c r="AA33" i="32"/>
  <c r="Z33" i="32"/>
  <c r="Y33" i="32"/>
  <c r="X33" i="32"/>
  <c r="W33" i="32"/>
  <c r="V33" i="32"/>
  <c r="U33" i="32"/>
  <c r="T33" i="32"/>
  <c r="S33" i="32"/>
  <c r="R33" i="32"/>
  <c r="Q33" i="32"/>
  <c r="P33" i="32"/>
  <c r="O33" i="32"/>
  <c r="N33" i="32"/>
  <c r="M33" i="32"/>
  <c r="L33" i="32"/>
  <c r="K33" i="32"/>
  <c r="J33" i="32"/>
  <c r="I33" i="32"/>
  <c r="H33" i="32"/>
  <c r="G33" i="32"/>
  <c r="F33" i="32"/>
  <c r="E33" i="32"/>
  <c r="D33" i="32"/>
  <c r="AI32" i="32" s="1"/>
  <c r="AK32" i="32" s="1"/>
  <c r="AE31" i="32"/>
  <c r="AD31" i="32"/>
  <c r="AC31" i="32"/>
  <c r="AB31" i="32"/>
  <c r="AA31" i="32"/>
  <c r="Z31" i="32"/>
  <c r="Y31" i="32"/>
  <c r="X31" i="32"/>
  <c r="W31" i="32"/>
  <c r="V31" i="32"/>
  <c r="U31" i="32"/>
  <c r="T31" i="32"/>
  <c r="S31" i="32"/>
  <c r="R31" i="32"/>
  <c r="Q31" i="32"/>
  <c r="P31" i="32"/>
  <c r="O31" i="32"/>
  <c r="N31" i="32"/>
  <c r="M31" i="32"/>
  <c r="L31" i="32"/>
  <c r="K31" i="32"/>
  <c r="J31" i="32"/>
  <c r="I31" i="32"/>
  <c r="H31" i="32"/>
  <c r="G31" i="32"/>
  <c r="F31" i="32"/>
  <c r="E31" i="32"/>
  <c r="D31" i="32"/>
  <c r="AI30" i="32" s="1"/>
  <c r="AK30" i="32" s="1"/>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9" i="32"/>
  <c r="AE27" i="32"/>
  <c r="AD27" i="32"/>
  <c r="AC27" i="32"/>
  <c r="AB27" i="32"/>
  <c r="AA27" i="32"/>
  <c r="Z27" i="32"/>
  <c r="Y27" i="32"/>
  <c r="X27" i="32"/>
  <c r="W27" i="32"/>
  <c r="V27" i="32"/>
  <c r="U27" i="32"/>
  <c r="T27" i="32"/>
  <c r="S27" i="32"/>
  <c r="R27" i="32"/>
  <c r="Q27" i="32"/>
  <c r="P27" i="32"/>
  <c r="O27" i="32"/>
  <c r="N27" i="32"/>
  <c r="M27" i="32"/>
  <c r="L27" i="32"/>
  <c r="K27" i="32"/>
  <c r="J27" i="32"/>
  <c r="I27" i="32"/>
  <c r="H27" i="32"/>
  <c r="G27" i="32"/>
  <c r="F27" i="32"/>
  <c r="E27" i="32"/>
  <c r="D27" i="32"/>
  <c r="AE25" i="32"/>
  <c r="AD25" i="32"/>
  <c r="AC25" i="32"/>
  <c r="AB25" i="32"/>
  <c r="AA25" i="32"/>
  <c r="Z25" i="32"/>
  <c r="Y25" i="32"/>
  <c r="X25" i="32"/>
  <c r="W25" i="32"/>
  <c r="V25" i="32"/>
  <c r="U25" i="32"/>
  <c r="T25" i="32"/>
  <c r="S25" i="32"/>
  <c r="R25" i="32"/>
  <c r="Q25" i="32"/>
  <c r="P25" i="32"/>
  <c r="O25" i="32"/>
  <c r="N25" i="32"/>
  <c r="M25" i="32"/>
  <c r="L25" i="32"/>
  <c r="K25" i="32"/>
  <c r="J25" i="32"/>
  <c r="I25" i="32"/>
  <c r="H25" i="32"/>
  <c r="G25" i="32"/>
  <c r="F25" i="32"/>
  <c r="E25" i="32"/>
  <c r="D25" i="32"/>
  <c r="AA3" i="34"/>
  <c r="AA3" i="32"/>
  <c r="C3" i="31"/>
  <c r="AJ14" i="31"/>
  <c r="AJ13" i="31"/>
  <c r="AM13" i="31" s="1"/>
  <c r="AM12" i="31"/>
  <c r="AJ12" i="31"/>
  <c r="AJ28" i="31"/>
  <c r="AJ27" i="31"/>
  <c r="AM27" i="31" s="1"/>
  <c r="AM26" i="31"/>
  <c r="AJ26" i="31"/>
  <c r="AJ25" i="31"/>
  <c r="AJ24" i="31"/>
  <c r="AJ23" i="31"/>
  <c r="AM23" i="31" s="1"/>
  <c r="AM22" i="31"/>
  <c r="AJ22" i="31"/>
  <c r="AJ21" i="31"/>
  <c r="AJ20" i="31"/>
  <c r="AJ19" i="31"/>
  <c r="AM19" i="31" s="1"/>
  <c r="AM18" i="31"/>
  <c r="AJ18" i="31"/>
  <c r="AJ17" i="31"/>
  <c r="AM17" i="31" s="1"/>
  <c r="AJ16" i="31"/>
  <c r="AM15" i="31"/>
  <c r="AJ15" i="31"/>
  <c r="AJ34" i="31"/>
  <c r="AJ33" i="31"/>
  <c r="AM33" i="31" s="1"/>
  <c r="AJ32" i="31"/>
  <c r="AJ31" i="31"/>
  <c r="AJ30" i="31"/>
  <c r="AJ29" i="31"/>
  <c r="AM29" i="31" s="1"/>
  <c r="AJ11" i="31"/>
  <c r="AJ41" i="31"/>
  <c r="AJ40" i="31"/>
  <c r="AJ39" i="31"/>
  <c r="AM39" i="31" s="1"/>
  <c r="AJ38" i="31"/>
  <c r="AJ37" i="31"/>
  <c r="AM37" i="31" s="1"/>
  <c r="AJ36" i="31"/>
  <c r="AJ35" i="31"/>
  <c r="AM35" i="31" s="1"/>
  <c r="AI24" i="32" l="1"/>
  <c r="AK24" i="32" s="1"/>
  <c r="AI26" i="32"/>
  <c r="AK26" i="32" s="1"/>
  <c r="AI28" i="32"/>
  <c r="AK28" i="32" s="1"/>
  <c r="S46" i="44"/>
  <c r="T46" i="44" s="1"/>
  <c r="S50" i="44"/>
  <c r="T50" i="44" s="1"/>
  <c r="S51" i="44"/>
  <c r="T51" i="44" s="1"/>
  <c r="S43" i="44"/>
  <c r="T43" i="44" s="1"/>
  <c r="S24" i="44"/>
  <c r="T24" i="44" s="1"/>
  <c r="S33" i="44"/>
  <c r="T33" i="44" s="1"/>
  <c r="S35" i="44"/>
  <c r="T35" i="44" s="1"/>
  <c r="S53" i="44"/>
  <c r="T53" i="44" s="1"/>
  <c r="S40" i="44"/>
  <c r="T40" i="44" s="1"/>
  <c r="S42" i="44"/>
  <c r="T42" i="44" s="1"/>
  <c r="S48" i="44"/>
  <c r="T48" i="44" s="1"/>
  <c r="S23" i="44"/>
  <c r="T23" i="44" s="1"/>
  <c r="S37" i="44"/>
  <c r="T37" i="44" s="1"/>
  <c r="S44" i="44"/>
  <c r="T44" i="44" s="1"/>
  <c r="S47" i="44"/>
  <c r="T47" i="44" s="1"/>
  <c r="S36" i="44"/>
  <c r="T36" i="44" s="1"/>
  <c r="S39" i="44"/>
  <c r="T39" i="44" s="1"/>
  <c r="S45" i="44"/>
  <c r="T45" i="44" s="1"/>
  <c r="S52" i="44"/>
  <c r="T52" i="44" s="1"/>
  <c r="S25" i="44"/>
  <c r="T25" i="44" s="1"/>
  <c r="S29" i="44"/>
  <c r="T29" i="44" s="1"/>
  <c r="S28" i="44"/>
  <c r="T28" i="44" s="1"/>
  <c r="S30" i="44"/>
  <c r="T30" i="44" s="1"/>
  <c r="S34" i="44"/>
  <c r="T34" i="44" s="1"/>
  <c r="S27" i="44"/>
  <c r="T27" i="44" s="1"/>
  <c r="S22" i="44"/>
  <c r="T22" i="44" s="1"/>
  <c r="S26" i="44"/>
  <c r="T26" i="44" s="1"/>
  <c r="AM14" i="31"/>
  <c r="AM32" i="31"/>
  <c r="AM21" i="31"/>
  <c r="AM25" i="31"/>
  <c r="AM11" i="31"/>
  <c r="AM16" i="31"/>
  <c r="AM20" i="31"/>
  <c r="AM24" i="31"/>
  <c r="AM28" i="31"/>
  <c r="AM31" i="31"/>
  <c r="AM30" i="31"/>
  <c r="AM34" i="31"/>
  <c r="AM36" i="31"/>
  <c r="AM40" i="31"/>
  <c r="AM38" i="31"/>
  <c r="AM41" i="31"/>
  <c r="L2" i="31" l="1"/>
  <c r="E2" i="24"/>
  <c r="L2" i="24"/>
  <c r="U3" i="32"/>
  <c r="E2" i="31" l="1"/>
  <c r="AF9" i="24"/>
  <c r="AB9" i="24"/>
  <c r="X9" i="24"/>
  <c r="T9" i="24"/>
  <c r="P9" i="24"/>
  <c r="L9" i="24"/>
  <c r="H9" i="24"/>
  <c r="AI9" i="24"/>
  <c r="AH10" i="32" s="1"/>
  <c r="AE9" i="24"/>
  <c r="AA9" i="24"/>
  <c r="W9" i="24"/>
  <c r="S9" i="24"/>
  <c r="O9" i="24"/>
  <c r="K9" i="24"/>
  <c r="G9" i="24"/>
  <c r="AH9" i="24"/>
  <c r="AG10" i="32" s="1"/>
  <c r="AD9" i="24"/>
  <c r="Z9" i="24"/>
  <c r="V9" i="24"/>
  <c r="R9" i="24"/>
  <c r="N9" i="24"/>
  <c r="J9" i="24"/>
  <c r="F9" i="24"/>
  <c r="AG9" i="24"/>
  <c r="AF10" i="32" s="1"/>
  <c r="AC9" i="24"/>
  <c r="Y9" i="24"/>
  <c r="U9" i="24"/>
  <c r="Q9" i="24"/>
  <c r="M9" i="24"/>
  <c r="I9" i="24"/>
  <c r="E9" i="24"/>
  <c r="U3" i="34"/>
  <c r="AI9" i="31" l="1"/>
  <c r="AH10" i="34" s="1"/>
  <c r="AE9" i="31"/>
  <c r="AA9" i="31"/>
  <c r="W9" i="31"/>
  <c r="S9" i="31"/>
  <c r="O9" i="31"/>
  <c r="K9" i="31"/>
  <c r="G9" i="31"/>
  <c r="AC9" i="31"/>
  <c r="U9" i="31"/>
  <c r="M9" i="31"/>
  <c r="E9" i="31"/>
  <c r="AF9" i="31"/>
  <c r="AB9" i="31"/>
  <c r="X9" i="31"/>
  <c r="T9" i="31"/>
  <c r="P9" i="31"/>
  <c r="L9" i="31"/>
  <c r="H9" i="31"/>
  <c r="AH9" i="31"/>
  <c r="AG10" i="34" s="1"/>
  <c r="AD9" i="31"/>
  <c r="Z9" i="31"/>
  <c r="V9" i="31"/>
  <c r="R9" i="31"/>
  <c r="N9" i="31"/>
  <c r="J9" i="31"/>
  <c r="F9" i="31"/>
  <c r="AG9" i="31"/>
  <c r="AF10" i="34" s="1"/>
  <c r="Y9" i="31"/>
  <c r="Q9" i="31"/>
  <c r="I9" i="31"/>
  <c r="AM32" i="24" l="1"/>
  <c r="AM31" i="24"/>
  <c r="AM28" i="24"/>
  <c r="AM27" i="24"/>
  <c r="AM30" i="24" l="1"/>
  <c r="AM29" i="24"/>
  <c r="AM33" i="24"/>
  <c r="AM25" i="24"/>
  <c r="AM21" i="24"/>
  <c r="AM17" i="24"/>
  <c r="AM35" i="24"/>
  <c r="AM34" i="24"/>
  <c r="AM43" i="24"/>
  <c r="I79" i="44"/>
  <c r="H79" i="44"/>
  <c r="G79" i="44"/>
  <c r="F79" i="44"/>
  <c r="E79" i="44"/>
  <c r="P76" i="44"/>
  <c r="O74" i="44"/>
  <c r="N74" i="44"/>
  <c r="M74" i="44"/>
  <c r="L74" i="44"/>
  <c r="K74" i="44"/>
  <c r="J74" i="44"/>
  <c r="I74" i="44"/>
  <c r="H74" i="44"/>
  <c r="G74" i="44"/>
  <c r="F74" i="44"/>
  <c r="E74" i="44"/>
  <c r="D74" i="44"/>
  <c r="R71" i="44"/>
  <c r="P71" i="44"/>
  <c r="R70" i="44"/>
  <c r="P70" i="44"/>
  <c r="R69" i="44"/>
  <c r="P69" i="44"/>
  <c r="R68" i="44"/>
  <c r="P68" i="44"/>
  <c r="R67" i="44"/>
  <c r="P67" i="44"/>
  <c r="R66" i="44"/>
  <c r="P66" i="44"/>
  <c r="R65" i="44"/>
  <c r="P65" i="44"/>
  <c r="R64" i="44"/>
  <c r="P64" i="44"/>
  <c r="R63" i="44"/>
  <c r="P63" i="44"/>
  <c r="R62" i="44"/>
  <c r="P62" i="44"/>
  <c r="R61" i="44"/>
  <c r="P61" i="44"/>
  <c r="R60" i="44"/>
  <c r="P60" i="44"/>
  <c r="R59" i="44"/>
  <c r="P59" i="44"/>
  <c r="R58" i="44"/>
  <c r="P58" i="44"/>
  <c r="R57" i="44"/>
  <c r="P57" i="44"/>
  <c r="R56" i="44"/>
  <c r="P56" i="44"/>
  <c r="R55" i="44"/>
  <c r="P55" i="44"/>
  <c r="R54" i="44"/>
  <c r="P54" i="44"/>
  <c r="R31" i="44"/>
  <c r="P31" i="44"/>
  <c r="R21" i="44"/>
  <c r="P21" i="44"/>
  <c r="R20" i="44"/>
  <c r="P20" i="44"/>
  <c r="R19" i="44"/>
  <c r="P19" i="44"/>
  <c r="R18" i="44"/>
  <c r="P18" i="44"/>
  <c r="R17" i="44"/>
  <c r="P17" i="44"/>
  <c r="R16" i="44"/>
  <c r="P16" i="44"/>
  <c r="R15" i="44"/>
  <c r="P15" i="44"/>
  <c r="R14" i="44"/>
  <c r="P14" i="44"/>
  <c r="R13" i="44"/>
  <c r="P13" i="44"/>
  <c r="R12" i="44"/>
  <c r="P12" i="44"/>
  <c r="J79" i="44" l="1"/>
  <c r="AM38" i="24"/>
  <c r="AM14" i="24"/>
  <c r="AM18" i="24"/>
  <c r="AM24" i="24"/>
  <c r="AM26" i="24"/>
  <c r="S12" i="44"/>
  <c r="T12" i="44" s="1"/>
  <c r="S61" i="44"/>
  <c r="T61" i="44" s="1"/>
  <c r="S63" i="44"/>
  <c r="T63" i="44" s="1"/>
  <c r="S65" i="44"/>
  <c r="T65" i="44" s="1"/>
  <c r="S67" i="44"/>
  <c r="T67" i="44" s="1"/>
  <c r="S69" i="44"/>
  <c r="T69" i="44" s="1"/>
  <c r="S71" i="44"/>
  <c r="T71" i="44" s="1"/>
  <c r="S13" i="44"/>
  <c r="T13" i="44" s="1"/>
  <c r="S15" i="44"/>
  <c r="T15" i="44" s="1"/>
  <c r="S17" i="44"/>
  <c r="T17" i="44" s="1"/>
  <c r="S19" i="44"/>
  <c r="T19" i="44" s="1"/>
  <c r="S21" i="44"/>
  <c r="T21" i="44" s="1"/>
  <c r="S54" i="44"/>
  <c r="T54" i="44" s="1"/>
  <c r="S56" i="44"/>
  <c r="T56" i="44" s="1"/>
  <c r="S58" i="44"/>
  <c r="T58" i="44" s="1"/>
  <c r="S60" i="44"/>
  <c r="T60" i="44" s="1"/>
  <c r="S14" i="44"/>
  <c r="T14" i="44" s="1"/>
  <c r="S16" i="44"/>
  <c r="T16" i="44" s="1"/>
  <c r="S18" i="44"/>
  <c r="T18" i="44" s="1"/>
  <c r="S20" i="44"/>
  <c r="T20" i="44" s="1"/>
  <c r="S31" i="44"/>
  <c r="T31" i="44" s="1"/>
  <c r="S55" i="44"/>
  <c r="T55" i="44" s="1"/>
  <c r="S57" i="44"/>
  <c r="T57" i="44" s="1"/>
  <c r="S59" i="44"/>
  <c r="T59" i="44" s="1"/>
  <c r="S62" i="44"/>
  <c r="T62" i="44" s="1"/>
  <c r="S64" i="44"/>
  <c r="T64" i="44" s="1"/>
  <c r="S66" i="44"/>
  <c r="T66" i="44" s="1"/>
  <c r="S68" i="44"/>
  <c r="T68" i="44" s="1"/>
  <c r="S70" i="44"/>
  <c r="T70" i="44" s="1"/>
  <c r="AM20" i="24"/>
  <c r="AM16" i="24"/>
  <c r="AM22" i="24"/>
  <c r="AM15" i="24"/>
  <c r="AM19" i="24"/>
  <c r="AM23" i="24"/>
  <c r="AM40" i="24"/>
  <c r="AM13" i="24"/>
  <c r="AM37" i="24"/>
  <c r="AM36" i="24"/>
  <c r="AM39" i="24"/>
  <c r="AM42" i="24"/>
  <c r="AM41" i="24"/>
  <c r="P74" i="44"/>
  <c r="T74" i="44" l="1"/>
  <c r="S74" i="44"/>
  <c r="L79" i="44" s="1"/>
  <c r="R79" i="44" s="1"/>
  <c r="J7" i="44" l="1"/>
  <c r="F22" i="43" l="1"/>
  <c r="E14" i="43"/>
  <c r="D14" i="43"/>
  <c r="C14" i="43"/>
  <c r="F14" i="43" s="1"/>
  <c r="F12" i="43"/>
  <c r="F10" i="43"/>
  <c r="F22" i="42"/>
  <c r="E14" i="42"/>
  <c r="D14" i="42"/>
  <c r="F14" i="42" s="1"/>
  <c r="C14" i="42"/>
  <c r="F12" i="42"/>
  <c r="F10" i="42"/>
  <c r="AE23" i="32" l="1"/>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AI22" i="32" s="1"/>
  <c r="AK22" i="32" s="1"/>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AI20" i="32" s="1"/>
  <c r="AK20" i="32" s="1"/>
  <c r="AE19" i="32"/>
  <c r="AD19" i="32"/>
  <c r="AC19" i="32"/>
  <c r="AB19" i="32"/>
  <c r="AA19" i="32"/>
  <c r="Z19" i="32"/>
  <c r="Y19" i="32"/>
  <c r="X19" i="32"/>
  <c r="W19" i="32"/>
  <c r="V19" i="32"/>
  <c r="U19" i="32"/>
  <c r="T19" i="32"/>
  <c r="S19" i="32"/>
  <c r="R19" i="32"/>
  <c r="Q19" i="32"/>
  <c r="P19" i="32"/>
  <c r="O19" i="32"/>
  <c r="N19" i="32"/>
  <c r="M19" i="32"/>
  <c r="L19" i="32"/>
  <c r="K19" i="32"/>
  <c r="J19" i="32"/>
  <c r="I19" i="32"/>
  <c r="H19" i="32"/>
  <c r="G19" i="32"/>
  <c r="F19" i="32"/>
  <c r="E19" i="32"/>
  <c r="D19" i="32"/>
  <c r="AI18" i="32" s="1"/>
  <c r="AK18" i="32" s="1"/>
  <c r="AE17" i="32"/>
  <c r="AD17" i="32"/>
  <c r="AC17" i="32"/>
  <c r="AB17" i="32"/>
  <c r="AA17" i="32"/>
  <c r="Z17" i="32"/>
  <c r="Y17" i="32"/>
  <c r="X17" i="32"/>
  <c r="W17" i="32"/>
  <c r="V17" i="32"/>
  <c r="U17" i="32"/>
  <c r="T17" i="32"/>
  <c r="S17" i="32"/>
  <c r="R17" i="32"/>
  <c r="Q17" i="32"/>
  <c r="P17" i="32"/>
  <c r="O17" i="32"/>
  <c r="N17" i="32"/>
  <c r="M17" i="32"/>
  <c r="L17" i="32"/>
  <c r="K17" i="32"/>
  <c r="J17" i="32"/>
  <c r="I17" i="32"/>
  <c r="H17" i="32"/>
  <c r="G17" i="32"/>
  <c r="F17" i="32"/>
  <c r="E17" i="32"/>
  <c r="D17" i="32"/>
  <c r="AI16" i="32"/>
  <c r="AK16" i="32" s="1"/>
  <c r="AE45" i="32"/>
  <c r="AD45" i="32"/>
  <c r="AC45" i="32"/>
  <c r="AB45" i="32"/>
  <c r="AA45" i="32"/>
  <c r="Z45" i="32"/>
  <c r="Y45" i="32"/>
  <c r="X45" i="32"/>
  <c r="W45" i="32"/>
  <c r="V45" i="32"/>
  <c r="U45" i="32"/>
  <c r="T45" i="32"/>
  <c r="S45" i="32"/>
  <c r="R45" i="32"/>
  <c r="Q45" i="32"/>
  <c r="P45" i="32"/>
  <c r="O45" i="32"/>
  <c r="N45" i="32"/>
  <c r="M45" i="32"/>
  <c r="L45" i="32"/>
  <c r="K45" i="32"/>
  <c r="J45" i="32"/>
  <c r="I45" i="32"/>
  <c r="H45" i="32"/>
  <c r="G45" i="32"/>
  <c r="F45" i="32"/>
  <c r="E45" i="32"/>
  <c r="D45" i="32"/>
  <c r="AI44" i="32"/>
  <c r="AK44" i="32" s="1"/>
  <c r="AE43" i="32"/>
  <c r="AD43" i="32"/>
  <c r="AC43" i="32"/>
  <c r="AB43" i="32"/>
  <c r="AA43" i="32"/>
  <c r="Z43" i="32"/>
  <c r="Y43" i="32"/>
  <c r="X43" i="32"/>
  <c r="W43" i="32"/>
  <c r="V43" i="32"/>
  <c r="U43" i="32"/>
  <c r="T43" i="32"/>
  <c r="S43" i="32"/>
  <c r="R43" i="32"/>
  <c r="Q43" i="32"/>
  <c r="P43" i="32"/>
  <c r="O43" i="32"/>
  <c r="N43" i="32"/>
  <c r="M43" i="32"/>
  <c r="L43" i="32"/>
  <c r="K43" i="32"/>
  <c r="J43" i="32"/>
  <c r="I43" i="32"/>
  <c r="H43" i="32"/>
  <c r="G43" i="32"/>
  <c r="F43" i="32"/>
  <c r="E43" i="32"/>
  <c r="D43" i="32"/>
  <c r="AI42" i="32" s="1"/>
  <c r="AK42" i="32" s="1"/>
  <c r="AE41" i="32"/>
  <c r="AD41" i="32"/>
  <c r="AC41" i="32"/>
  <c r="AB41" i="32"/>
  <c r="AA41" i="32"/>
  <c r="Z41" i="32"/>
  <c r="Y41" i="32"/>
  <c r="X41" i="32"/>
  <c r="W41" i="32"/>
  <c r="V41" i="32"/>
  <c r="U41" i="32"/>
  <c r="T41" i="32"/>
  <c r="S41" i="32"/>
  <c r="R41" i="32"/>
  <c r="Q41" i="32"/>
  <c r="P41" i="32"/>
  <c r="O41" i="32"/>
  <c r="N41" i="32"/>
  <c r="M41" i="32"/>
  <c r="L41" i="32"/>
  <c r="K41" i="32"/>
  <c r="J41" i="32"/>
  <c r="I41" i="32"/>
  <c r="H41" i="32"/>
  <c r="G41" i="32"/>
  <c r="F41" i="32"/>
  <c r="E41" i="32"/>
  <c r="D41" i="32"/>
  <c r="AI40" i="32" s="1"/>
  <c r="AK40" i="32" s="1"/>
  <c r="AE39" i="32"/>
  <c r="AD39" i="32"/>
  <c r="AC39" i="32"/>
  <c r="AB39" i="32"/>
  <c r="AA39" i="32"/>
  <c r="Z39" i="32"/>
  <c r="Y39" i="32"/>
  <c r="X39" i="32"/>
  <c r="W39" i="32"/>
  <c r="V39" i="32"/>
  <c r="U39" i="32"/>
  <c r="T39" i="32"/>
  <c r="S39" i="32"/>
  <c r="R39" i="32"/>
  <c r="Q39" i="32"/>
  <c r="P39" i="32"/>
  <c r="O39" i="32"/>
  <c r="N39" i="32"/>
  <c r="M39" i="32"/>
  <c r="L39" i="32"/>
  <c r="K39" i="32"/>
  <c r="J39" i="32"/>
  <c r="I39" i="32"/>
  <c r="H39" i="32"/>
  <c r="G39" i="32"/>
  <c r="F39" i="32"/>
  <c r="E39" i="32"/>
  <c r="D39" i="32"/>
  <c r="AI38" i="32" s="1"/>
  <c r="AK38" i="32" s="1"/>
  <c r="AE55" i="32"/>
  <c r="AD55" i="32"/>
  <c r="AC55" i="32"/>
  <c r="AB55" i="32"/>
  <c r="AA55" i="32"/>
  <c r="Z55" i="32"/>
  <c r="Y55" i="32"/>
  <c r="X55" i="32"/>
  <c r="W55" i="32"/>
  <c r="V55" i="32"/>
  <c r="U55" i="32"/>
  <c r="T55" i="32"/>
  <c r="S55" i="32"/>
  <c r="R55" i="32"/>
  <c r="Q55" i="32"/>
  <c r="P55" i="32"/>
  <c r="O55" i="32"/>
  <c r="N55" i="32"/>
  <c r="M55" i="32"/>
  <c r="L55" i="32"/>
  <c r="K55" i="32"/>
  <c r="J55" i="32"/>
  <c r="I55" i="32"/>
  <c r="H55" i="32"/>
  <c r="G55" i="32"/>
  <c r="F55" i="32"/>
  <c r="E55" i="32"/>
  <c r="D55" i="32"/>
  <c r="AE53" i="32"/>
  <c r="AD53" i="32"/>
  <c r="AC53" i="32"/>
  <c r="AB53" i="32"/>
  <c r="AA53" i="32"/>
  <c r="Z53" i="32"/>
  <c r="Y53" i="32"/>
  <c r="X53" i="32"/>
  <c r="W53" i="32"/>
  <c r="V53" i="32"/>
  <c r="U53" i="32"/>
  <c r="T53" i="32"/>
  <c r="S53" i="32"/>
  <c r="R53" i="32"/>
  <c r="Q53" i="32"/>
  <c r="P53" i="32"/>
  <c r="O53" i="32"/>
  <c r="N53" i="32"/>
  <c r="M53" i="32"/>
  <c r="L53" i="32"/>
  <c r="K53" i="32"/>
  <c r="J53" i="32"/>
  <c r="I53" i="32"/>
  <c r="H53" i="32"/>
  <c r="G53" i="32"/>
  <c r="F53" i="32"/>
  <c r="E53" i="32"/>
  <c r="D53" i="32"/>
  <c r="AE51" i="32"/>
  <c r="AD51" i="32"/>
  <c r="AC51" i="32"/>
  <c r="AB51" i="32"/>
  <c r="AA51" i="32"/>
  <c r="Z51" i="32"/>
  <c r="Y51" i="32"/>
  <c r="X51" i="32"/>
  <c r="W51" i="32"/>
  <c r="V51" i="32"/>
  <c r="U51" i="32"/>
  <c r="T51" i="32"/>
  <c r="S51" i="32"/>
  <c r="R51" i="32"/>
  <c r="Q51" i="32"/>
  <c r="P51" i="32"/>
  <c r="O51" i="32"/>
  <c r="N51" i="32"/>
  <c r="M51" i="32"/>
  <c r="L51" i="32"/>
  <c r="K51" i="32"/>
  <c r="J51" i="32"/>
  <c r="I51" i="32"/>
  <c r="H51" i="32"/>
  <c r="G51" i="32"/>
  <c r="F51" i="32"/>
  <c r="E51" i="32"/>
  <c r="D51" i="32"/>
  <c r="AE49" i="32"/>
  <c r="AD49" i="32"/>
  <c r="AC49" i="32"/>
  <c r="AB49" i="32"/>
  <c r="AA49" i="32"/>
  <c r="Z49" i="32"/>
  <c r="Y49" i="32"/>
  <c r="X49" i="32"/>
  <c r="W49" i="32"/>
  <c r="V49" i="32"/>
  <c r="U49" i="32"/>
  <c r="T49" i="32"/>
  <c r="S49" i="32"/>
  <c r="R49" i="32"/>
  <c r="Q49" i="32"/>
  <c r="P49" i="32"/>
  <c r="O49" i="32"/>
  <c r="N49" i="32"/>
  <c r="M49" i="32"/>
  <c r="L49" i="32"/>
  <c r="K49" i="32"/>
  <c r="J49" i="32"/>
  <c r="I49" i="32"/>
  <c r="H49" i="32"/>
  <c r="G49" i="32"/>
  <c r="F49" i="32"/>
  <c r="E49" i="32"/>
  <c r="D49" i="32"/>
  <c r="AE47" i="32"/>
  <c r="AD47" i="32"/>
  <c r="AC47" i="32"/>
  <c r="AB47" i="32"/>
  <c r="AA47" i="32"/>
  <c r="Z47" i="32"/>
  <c r="Y47" i="32"/>
  <c r="X47" i="32"/>
  <c r="W47" i="32"/>
  <c r="V47" i="32"/>
  <c r="U47" i="32"/>
  <c r="T47" i="32"/>
  <c r="S47" i="32"/>
  <c r="R47" i="32"/>
  <c r="Q47" i="32"/>
  <c r="P47" i="32"/>
  <c r="O47" i="32"/>
  <c r="N47" i="32"/>
  <c r="M47" i="32"/>
  <c r="L47" i="32"/>
  <c r="K47" i="32"/>
  <c r="J47" i="32"/>
  <c r="I47" i="32"/>
  <c r="H47" i="32"/>
  <c r="G47" i="32"/>
  <c r="F47" i="32"/>
  <c r="E47" i="32"/>
  <c r="D47" i="32"/>
  <c r="AE15" i="32"/>
  <c r="AD15" i="32"/>
  <c r="AC15" i="32"/>
  <c r="AB15" i="32"/>
  <c r="AA15" i="32"/>
  <c r="Z15" i="32"/>
  <c r="Y15" i="32"/>
  <c r="X15" i="32"/>
  <c r="W15" i="32"/>
  <c r="V15" i="32"/>
  <c r="U15" i="32"/>
  <c r="T15" i="32"/>
  <c r="S15" i="32"/>
  <c r="R15" i="32"/>
  <c r="Q15" i="32"/>
  <c r="P15" i="32"/>
  <c r="O15" i="32"/>
  <c r="N15" i="32"/>
  <c r="M15" i="32"/>
  <c r="L15" i="32"/>
  <c r="K15" i="32"/>
  <c r="J15" i="32"/>
  <c r="I15" i="32"/>
  <c r="H15" i="32"/>
  <c r="G15" i="32"/>
  <c r="F15" i="32"/>
  <c r="E15" i="32"/>
  <c r="D15" i="32"/>
  <c r="AE13" i="32"/>
  <c r="AD13" i="32"/>
  <c r="AC13" i="32"/>
  <c r="AB13" i="32"/>
  <c r="AA13" i="32"/>
  <c r="Z13" i="32"/>
  <c r="Y13" i="32"/>
  <c r="X13" i="32"/>
  <c r="W13" i="32"/>
  <c r="V13" i="32"/>
  <c r="U13" i="32"/>
  <c r="T13" i="32"/>
  <c r="S13" i="32"/>
  <c r="R13" i="32"/>
  <c r="Q13" i="32"/>
  <c r="P13" i="32"/>
  <c r="O13" i="32"/>
  <c r="N13" i="32"/>
  <c r="M13" i="32"/>
  <c r="L13" i="32"/>
  <c r="K13" i="32"/>
  <c r="J13" i="32"/>
  <c r="I13" i="32"/>
  <c r="H13" i="32"/>
  <c r="G13" i="32"/>
  <c r="F13" i="32"/>
  <c r="E13" i="32"/>
  <c r="D13" i="32"/>
  <c r="AE35" i="34"/>
  <c r="AD35" i="34"/>
  <c r="AC35" i="34"/>
  <c r="AB35" i="34"/>
  <c r="AA35" i="34"/>
  <c r="Z35" i="34"/>
  <c r="Y35" i="34"/>
  <c r="X35" i="34"/>
  <c r="W35" i="34"/>
  <c r="V35" i="34"/>
  <c r="U35" i="34"/>
  <c r="T35" i="34"/>
  <c r="S35" i="34"/>
  <c r="R35" i="34"/>
  <c r="Q35" i="34"/>
  <c r="P35" i="34"/>
  <c r="O35" i="34"/>
  <c r="N35" i="34"/>
  <c r="M35" i="34"/>
  <c r="L35" i="34"/>
  <c r="K35" i="34"/>
  <c r="J35" i="34"/>
  <c r="I35" i="34"/>
  <c r="H35" i="34"/>
  <c r="G35" i="34"/>
  <c r="F35" i="34"/>
  <c r="E35" i="34"/>
  <c r="D35" i="34"/>
  <c r="AE19" i="34"/>
  <c r="AD19" i="34"/>
  <c r="AC19" i="34"/>
  <c r="AB19" i="34"/>
  <c r="AA19" i="34"/>
  <c r="Z19" i="34"/>
  <c r="Y19" i="34"/>
  <c r="X19" i="34"/>
  <c r="W19" i="34"/>
  <c r="V19" i="34"/>
  <c r="U19" i="34"/>
  <c r="T19" i="34"/>
  <c r="S19" i="34"/>
  <c r="R19" i="34"/>
  <c r="Q19" i="34"/>
  <c r="P19" i="34"/>
  <c r="O19" i="34"/>
  <c r="N19" i="34"/>
  <c r="M19" i="34"/>
  <c r="L19" i="34"/>
  <c r="K19" i="34"/>
  <c r="J19" i="34"/>
  <c r="I19" i="34"/>
  <c r="H19" i="34"/>
  <c r="G19" i="34"/>
  <c r="F19" i="34"/>
  <c r="E19" i="34"/>
  <c r="D19" i="34"/>
  <c r="AE17" i="34"/>
  <c r="AD17" i="34"/>
  <c r="AC17" i="34"/>
  <c r="AB17" i="34"/>
  <c r="AA17" i="34"/>
  <c r="Z17" i="34"/>
  <c r="Y17" i="34"/>
  <c r="X17" i="34"/>
  <c r="W17" i="34"/>
  <c r="V17" i="34"/>
  <c r="U17" i="34"/>
  <c r="T17" i="34"/>
  <c r="S17" i="34"/>
  <c r="R17" i="34"/>
  <c r="Q17" i="34"/>
  <c r="P17" i="34"/>
  <c r="O17" i="34"/>
  <c r="N17" i="34"/>
  <c r="M17" i="34"/>
  <c r="L17" i="34"/>
  <c r="K17" i="34"/>
  <c r="J17" i="34"/>
  <c r="I17" i="34"/>
  <c r="H17" i="34"/>
  <c r="G17" i="34"/>
  <c r="F17" i="34"/>
  <c r="E17" i="34"/>
  <c r="D17" i="34"/>
  <c r="AE15" i="34"/>
  <c r="AD15" i="34"/>
  <c r="AC15" i="34"/>
  <c r="AB15" i="34"/>
  <c r="AA15" i="34"/>
  <c r="Z15" i="34"/>
  <c r="Y15" i="34"/>
  <c r="X15" i="34"/>
  <c r="W15" i="34"/>
  <c r="V15" i="34"/>
  <c r="U15" i="34"/>
  <c r="T15" i="34"/>
  <c r="S15" i="34"/>
  <c r="R15" i="34"/>
  <c r="Q15" i="34"/>
  <c r="P15" i="34"/>
  <c r="O15" i="34"/>
  <c r="N15" i="34"/>
  <c r="M15" i="34"/>
  <c r="L15" i="34"/>
  <c r="K15" i="34"/>
  <c r="J15" i="34"/>
  <c r="I15" i="34"/>
  <c r="H15" i="34"/>
  <c r="G15" i="34"/>
  <c r="F15" i="34"/>
  <c r="E15" i="34"/>
  <c r="D15" i="34"/>
  <c r="AI14" i="34" s="1"/>
  <c r="AK14" i="34" s="1"/>
  <c r="AE43" i="34"/>
  <c r="AD43" i="34"/>
  <c r="AC43" i="34"/>
  <c r="AB43" i="34"/>
  <c r="AA43" i="34"/>
  <c r="Z43" i="34"/>
  <c r="Y43" i="34"/>
  <c r="X43" i="34"/>
  <c r="W43" i="34"/>
  <c r="V43" i="34"/>
  <c r="U43" i="34"/>
  <c r="T43" i="34"/>
  <c r="S43" i="34"/>
  <c r="R43" i="34"/>
  <c r="Q43" i="34"/>
  <c r="P43" i="34"/>
  <c r="O43" i="34"/>
  <c r="N43" i="34"/>
  <c r="M43" i="34"/>
  <c r="L43" i="34"/>
  <c r="K43" i="34"/>
  <c r="J43" i="34"/>
  <c r="I43" i="34"/>
  <c r="H43" i="34"/>
  <c r="G43" i="34"/>
  <c r="F43" i="34"/>
  <c r="E43" i="34"/>
  <c r="D43" i="34"/>
  <c r="AE41" i="34"/>
  <c r="AD41" i="34"/>
  <c r="AC41" i="34"/>
  <c r="AB41" i="34"/>
  <c r="AA41" i="34"/>
  <c r="Z41" i="34"/>
  <c r="Y41" i="34"/>
  <c r="X41" i="34"/>
  <c r="W41" i="34"/>
  <c r="V41" i="34"/>
  <c r="U41" i="34"/>
  <c r="T41" i="34"/>
  <c r="S41" i="34"/>
  <c r="R41" i="34"/>
  <c r="Q41" i="34"/>
  <c r="P41" i="34"/>
  <c r="O41" i="34"/>
  <c r="N41" i="34"/>
  <c r="M41" i="34"/>
  <c r="L41" i="34"/>
  <c r="K41" i="34"/>
  <c r="J41" i="34"/>
  <c r="I41" i="34"/>
  <c r="H41" i="34"/>
  <c r="G41" i="34"/>
  <c r="F41" i="34"/>
  <c r="E41" i="34"/>
  <c r="D41" i="34"/>
  <c r="AI40" i="34"/>
  <c r="AK40" i="34" s="1"/>
  <c r="AE39" i="34"/>
  <c r="AD39" i="34"/>
  <c r="AC39" i="34"/>
  <c r="AB39" i="34"/>
  <c r="AA39" i="34"/>
  <c r="Z39" i="34"/>
  <c r="Y39" i="34"/>
  <c r="X39" i="34"/>
  <c r="W39" i="34"/>
  <c r="V39" i="34"/>
  <c r="U39" i="34"/>
  <c r="T39" i="34"/>
  <c r="S39" i="34"/>
  <c r="R39" i="34"/>
  <c r="Q39" i="34"/>
  <c r="P39" i="34"/>
  <c r="O39" i="34"/>
  <c r="N39" i="34"/>
  <c r="M39" i="34"/>
  <c r="L39" i="34"/>
  <c r="K39" i="34"/>
  <c r="J39" i="34"/>
  <c r="I39" i="34"/>
  <c r="H39" i="34"/>
  <c r="G39" i="34"/>
  <c r="F39" i="34"/>
  <c r="E39" i="34"/>
  <c r="D39" i="34"/>
  <c r="AI38" i="34" s="1"/>
  <c r="AK38" i="34" s="1"/>
  <c r="AE37" i="34"/>
  <c r="AD37" i="34"/>
  <c r="AC37" i="34"/>
  <c r="AB37" i="34"/>
  <c r="AA37" i="34"/>
  <c r="Z37" i="34"/>
  <c r="Y37" i="34"/>
  <c r="X37" i="34"/>
  <c r="W37" i="34"/>
  <c r="V37" i="34"/>
  <c r="U37" i="34"/>
  <c r="T37" i="34"/>
  <c r="S37" i="34"/>
  <c r="R37" i="34"/>
  <c r="Q37" i="34"/>
  <c r="P37" i="34"/>
  <c r="O37" i="34"/>
  <c r="N37" i="34"/>
  <c r="M37" i="34"/>
  <c r="L37" i="34"/>
  <c r="K37" i="34"/>
  <c r="J37" i="34"/>
  <c r="I37" i="34"/>
  <c r="H37" i="34"/>
  <c r="G37" i="34"/>
  <c r="F37" i="34"/>
  <c r="E37" i="34"/>
  <c r="D37" i="34"/>
  <c r="AE55" i="34"/>
  <c r="AD55" i="34"/>
  <c r="AC55" i="34"/>
  <c r="AB55" i="34"/>
  <c r="AA55" i="34"/>
  <c r="Z55" i="34"/>
  <c r="Y55" i="34"/>
  <c r="X55" i="34"/>
  <c r="W55" i="34"/>
  <c r="V55" i="34"/>
  <c r="U55" i="34"/>
  <c r="T55" i="34"/>
  <c r="S55" i="34"/>
  <c r="R55" i="34"/>
  <c r="Q55" i="34"/>
  <c r="P55" i="34"/>
  <c r="O55" i="34"/>
  <c r="N55" i="34"/>
  <c r="M55" i="34"/>
  <c r="L55" i="34"/>
  <c r="K55" i="34"/>
  <c r="J55" i="34"/>
  <c r="I55" i="34"/>
  <c r="H55" i="34"/>
  <c r="G55" i="34"/>
  <c r="F55" i="34"/>
  <c r="E55" i="34"/>
  <c r="D55" i="34"/>
  <c r="AE53" i="34"/>
  <c r="AD53" i="34"/>
  <c r="AC53" i="34"/>
  <c r="AB53" i="34"/>
  <c r="AA53" i="34"/>
  <c r="Z53" i="34"/>
  <c r="Y53" i="34"/>
  <c r="X53" i="34"/>
  <c r="W53" i="34"/>
  <c r="V53" i="34"/>
  <c r="U53" i="34"/>
  <c r="T53" i="34"/>
  <c r="S53" i="34"/>
  <c r="R53" i="34"/>
  <c r="Q53" i="34"/>
  <c r="P53" i="34"/>
  <c r="O53" i="34"/>
  <c r="N53" i="34"/>
  <c r="M53" i="34"/>
  <c r="L53" i="34"/>
  <c r="K53" i="34"/>
  <c r="J53" i="34"/>
  <c r="I53" i="34"/>
  <c r="H53" i="34"/>
  <c r="G53" i="34"/>
  <c r="F53" i="34"/>
  <c r="E53" i="34"/>
  <c r="D53" i="34"/>
  <c r="AE51" i="34"/>
  <c r="AD51" i="34"/>
  <c r="AC51" i="34"/>
  <c r="AB51" i="34"/>
  <c r="AA51" i="34"/>
  <c r="Z51" i="34"/>
  <c r="Y51" i="34"/>
  <c r="X51" i="34"/>
  <c r="W51" i="34"/>
  <c r="V51" i="34"/>
  <c r="U51" i="34"/>
  <c r="T51" i="34"/>
  <c r="S51" i="34"/>
  <c r="R51" i="34"/>
  <c r="Q51" i="34"/>
  <c r="P51" i="34"/>
  <c r="O51" i="34"/>
  <c r="N51" i="34"/>
  <c r="M51" i="34"/>
  <c r="L51" i="34"/>
  <c r="K51" i="34"/>
  <c r="J51" i="34"/>
  <c r="I51" i="34"/>
  <c r="H51" i="34"/>
  <c r="G51" i="34"/>
  <c r="F51" i="34"/>
  <c r="E51" i="34"/>
  <c r="D51" i="34"/>
  <c r="AE49" i="34"/>
  <c r="AD49" i="34"/>
  <c r="AC49" i="34"/>
  <c r="AB49" i="34"/>
  <c r="AA49" i="34"/>
  <c r="Z49" i="34"/>
  <c r="Y49" i="34"/>
  <c r="X49" i="34"/>
  <c r="W49" i="34"/>
  <c r="V49" i="34"/>
  <c r="U49" i="34"/>
  <c r="T49" i="34"/>
  <c r="S49" i="34"/>
  <c r="R49" i="34"/>
  <c r="Q49" i="34"/>
  <c r="P49" i="34"/>
  <c r="O49" i="34"/>
  <c r="N49" i="34"/>
  <c r="M49" i="34"/>
  <c r="L49" i="34"/>
  <c r="K49" i="34"/>
  <c r="J49" i="34"/>
  <c r="I49" i="34"/>
  <c r="H49" i="34"/>
  <c r="G49" i="34"/>
  <c r="F49" i="34"/>
  <c r="E49" i="34"/>
  <c r="D49" i="34"/>
  <c r="AE47" i="34"/>
  <c r="AD47" i="34"/>
  <c r="AC47" i="34"/>
  <c r="AB47" i="34"/>
  <c r="AA47" i="34"/>
  <c r="Z47" i="34"/>
  <c r="Y47" i="34"/>
  <c r="X47" i="34"/>
  <c r="W47" i="34"/>
  <c r="V47" i="34"/>
  <c r="U47" i="34"/>
  <c r="T47" i="34"/>
  <c r="S47" i="34"/>
  <c r="R47" i="34"/>
  <c r="Q47" i="34"/>
  <c r="P47" i="34"/>
  <c r="O47" i="34"/>
  <c r="N47" i="34"/>
  <c r="M47" i="34"/>
  <c r="L47" i="34"/>
  <c r="K47" i="34"/>
  <c r="J47" i="34"/>
  <c r="I47" i="34"/>
  <c r="H47" i="34"/>
  <c r="G47" i="34"/>
  <c r="F47" i="34"/>
  <c r="E47" i="34"/>
  <c r="D47" i="34"/>
  <c r="AE45" i="34"/>
  <c r="AD45" i="34"/>
  <c r="AC45" i="34"/>
  <c r="AB45" i="34"/>
  <c r="AA45" i="34"/>
  <c r="Z45" i="34"/>
  <c r="Y45" i="34"/>
  <c r="X45" i="34"/>
  <c r="W45" i="34"/>
  <c r="V45" i="34"/>
  <c r="U45" i="34"/>
  <c r="T45" i="34"/>
  <c r="S45" i="34"/>
  <c r="R45" i="34"/>
  <c r="Q45" i="34"/>
  <c r="P45" i="34"/>
  <c r="O45" i="34"/>
  <c r="N45" i="34"/>
  <c r="M45" i="34"/>
  <c r="L45" i="34"/>
  <c r="K45" i="34"/>
  <c r="J45" i="34"/>
  <c r="I45" i="34"/>
  <c r="H45" i="34"/>
  <c r="G45" i="34"/>
  <c r="F45" i="34"/>
  <c r="E45" i="34"/>
  <c r="D45" i="34"/>
  <c r="AE13" i="34"/>
  <c r="AD13" i="34"/>
  <c r="AC13" i="34"/>
  <c r="AB13" i="34"/>
  <c r="AA13" i="34"/>
  <c r="Z13" i="34"/>
  <c r="Y13" i="34"/>
  <c r="X13" i="34"/>
  <c r="W13" i="34"/>
  <c r="V13" i="34"/>
  <c r="U13" i="34"/>
  <c r="T13" i="34"/>
  <c r="S13" i="34"/>
  <c r="R13" i="34"/>
  <c r="Q13" i="34"/>
  <c r="P13" i="34"/>
  <c r="O13" i="34"/>
  <c r="N13" i="34"/>
  <c r="M13" i="34"/>
  <c r="L13" i="34"/>
  <c r="K13" i="34"/>
  <c r="J13" i="34"/>
  <c r="I13" i="34"/>
  <c r="H13" i="34"/>
  <c r="G13" i="34"/>
  <c r="F13" i="34"/>
  <c r="E13" i="34"/>
  <c r="D13" i="34"/>
  <c r="AI42" i="34" l="1"/>
  <c r="AK42" i="34" s="1"/>
  <c r="AK18" i="34"/>
  <c r="AI16" i="34"/>
  <c r="AK16" i="34" s="1"/>
  <c r="AI34" i="34"/>
  <c r="AK34" i="34" s="1"/>
  <c r="AI36" i="34"/>
  <c r="AK36" i="34" s="1"/>
  <c r="D6" i="34" l="1"/>
  <c r="D6" i="32"/>
  <c r="D5" i="31"/>
  <c r="C91" i="34" l="1"/>
  <c r="C90" i="34"/>
  <c r="C89" i="34"/>
  <c r="C88" i="34"/>
  <c r="C87" i="34"/>
  <c r="C86" i="34"/>
  <c r="C85" i="34"/>
  <c r="C84" i="34"/>
  <c r="C83" i="34"/>
  <c r="C82" i="34"/>
  <c r="C81" i="34"/>
  <c r="C80" i="34"/>
  <c r="C79" i="34"/>
  <c r="C78" i="34"/>
  <c r="C77" i="34"/>
  <c r="C76" i="34"/>
  <c r="C75" i="34"/>
  <c r="C74" i="34"/>
  <c r="C73" i="34"/>
  <c r="C72" i="34"/>
  <c r="C71" i="34"/>
  <c r="C70" i="34"/>
  <c r="C69" i="34"/>
  <c r="C68" i="34"/>
  <c r="C67" i="34"/>
  <c r="C66" i="34"/>
  <c r="C65" i="34"/>
  <c r="C64" i="34"/>
  <c r="C63" i="34"/>
  <c r="C62" i="34"/>
  <c r="AI54" i="34"/>
  <c r="AK54" i="34" s="1"/>
  <c r="AI52" i="34"/>
  <c r="AK52" i="34" s="1"/>
  <c r="AK50" i="34"/>
  <c r="AI48" i="34"/>
  <c r="AK48" i="34" s="1"/>
  <c r="AI46" i="34"/>
  <c r="AK46" i="34" s="1"/>
  <c r="AI44" i="34"/>
  <c r="AK44" i="34" s="1"/>
  <c r="D5" i="34"/>
  <c r="AI56" i="34" l="1"/>
  <c r="AK12" i="34"/>
  <c r="D5" i="32"/>
  <c r="M6" i="31"/>
  <c r="AF6" i="31"/>
  <c r="AF5" i="31"/>
  <c r="M5" i="31"/>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AE53" i="33"/>
  <c r="AD53" i="33"/>
  <c r="AC53" i="33"/>
  <c r="AB53" i="33"/>
  <c r="AA53" i="33"/>
  <c r="Z53" i="33"/>
  <c r="Y53" i="33"/>
  <c r="X53" i="33"/>
  <c r="W53" i="33"/>
  <c r="V53" i="33"/>
  <c r="U53" i="33"/>
  <c r="T53" i="33"/>
  <c r="S53" i="33"/>
  <c r="R53" i="33"/>
  <c r="Q53" i="33"/>
  <c r="P53" i="33"/>
  <c r="O53" i="33"/>
  <c r="N53" i="33"/>
  <c r="M53" i="33"/>
  <c r="L53" i="33"/>
  <c r="K53" i="33"/>
  <c r="J53" i="33"/>
  <c r="AF52" i="33" s="1"/>
  <c r="AH52" i="33" s="1"/>
  <c r="AJ52" i="33" s="1"/>
  <c r="I53" i="33"/>
  <c r="H53" i="33"/>
  <c r="G53" i="33"/>
  <c r="F53" i="33"/>
  <c r="E53" i="33"/>
  <c r="D53" i="33"/>
  <c r="AE51" i="33"/>
  <c r="AD51" i="33"/>
  <c r="AC51" i="33"/>
  <c r="AB51" i="33"/>
  <c r="AA51" i="33"/>
  <c r="Z51" i="33"/>
  <c r="Y51" i="33"/>
  <c r="X51" i="33"/>
  <c r="W51" i="33"/>
  <c r="V51" i="33"/>
  <c r="U51" i="33"/>
  <c r="T51" i="33"/>
  <c r="S51" i="33"/>
  <c r="R51" i="33"/>
  <c r="Q51" i="33"/>
  <c r="P51" i="33"/>
  <c r="O51" i="33"/>
  <c r="N51" i="33"/>
  <c r="M51" i="33"/>
  <c r="L51" i="33"/>
  <c r="K51" i="33"/>
  <c r="J51" i="33"/>
  <c r="I51" i="33"/>
  <c r="H51" i="33"/>
  <c r="G51" i="33"/>
  <c r="F51" i="33"/>
  <c r="E51" i="33"/>
  <c r="D51" i="33"/>
  <c r="AF50" i="33"/>
  <c r="AH50" i="33" s="1"/>
  <c r="AJ50" i="33" s="1"/>
  <c r="AE49" i="33"/>
  <c r="AD49" i="33"/>
  <c r="AC49" i="33"/>
  <c r="AB49" i="33"/>
  <c r="AA49" i="33"/>
  <c r="Z49" i="33"/>
  <c r="Y49" i="33"/>
  <c r="X49" i="33"/>
  <c r="W49" i="33"/>
  <c r="V49" i="33"/>
  <c r="U49" i="33"/>
  <c r="T49" i="33"/>
  <c r="S49" i="33"/>
  <c r="R49" i="33"/>
  <c r="Q49" i="33"/>
  <c r="P49" i="33"/>
  <c r="O49" i="33"/>
  <c r="N49" i="33"/>
  <c r="M49" i="33"/>
  <c r="L49" i="33"/>
  <c r="K49" i="33"/>
  <c r="J49" i="33"/>
  <c r="I49" i="33"/>
  <c r="H49" i="33"/>
  <c r="G49" i="33"/>
  <c r="AF48" i="33" s="1"/>
  <c r="AH48" i="33" s="1"/>
  <c r="AJ48" i="33" s="1"/>
  <c r="F49" i="33"/>
  <c r="E49" i="33"/>
  <c r="D49" i="33"/>
  <c r="AE47" i="33"/>
  <c r="AD47" i="33"/>
  <c r="AC47" i="33"/>
  <c r="AB47" i="33"/>
  <c r="AA47" i="33"/>
  <c r="Z47" i="33"/>
  <c r="Y47" i="33"/>
  <c r="X47" i="33"/>
  <c r="W47" i="33"/>
  <c r="V47" i="33"/>
  <c r="U47" i="33"/>
  <c r="T47" i="33"/>
  <c r="S47" i="33"/>
  <c r="R47" i="33"/>
  <c r="Q47" i="33"/>
  <c r="P47" i="33"/>
  <c r="O47" i="33"/>
  <c r="N47" i="33"/>
  <c r="M47" i="33"/>
  <c r="L47" i="33"/>
  <c r="K47" i="33"/>
  <c r="J47" i="33"/>
  <c r="I47" i="33"/>
  <c r="H47" i="33"/>
  <c r="G47" i="33"/>
  <c r="F47" i="33"/>
  <c r="E47" i="33"/>
  <c r="D47" i="33"/>
  <c r="AF46" i="33" s="1"/>
  <c r="AH46" i="33" s="1"/>
  <c r="AJ46" i="33" s="1"/>
  <c r="AE45" i="33"/>
  <c r="AD45" i="33"/>
  <c r="AC45" i="33"/>
  <c r="AB45" i="33"/>
  <c r="AA45" i="33"/>
  <c r="Z45" i="33"/>
  <c r="Y45" i="33"/>
  <c r="X45" i="33"/>
  <c r="W45" i="33"/>
  <c r="V45" i="33"/>
  <c r="U45" i="33"/>
  <c r="T45" i="33"/>
  <c r="S45" i="33"/>
  <c r="R45" i="33"/>
  <c r="Q45" i="33"/>
  <c r="P45" i="33"/>
  <c r="O45" i="33"/>
  <c r="N45" i="33"/>
  <c r="M45" i="33"/>
  <c r="L45" i="33"/>
  <c r="K45" i="33"/>
  <c r="J45" i="33"/>
  <c r="I45" i="33"/>
  <c r="H45" i="33"/>
  <c r="G45" i="33"/>
  <c r="F45" i="33"/>
  <c r="E45" i="33"/>
  <c r="D45" i="33"/>
  <c r="AF44" i="33" s="1"/>
  <c r="AH44" i="33" s="1"/>
  <c r="AJ44" i="33" s="1"/>
  <c r="AE43" i="33"/>
  <c r="AD43" i="33"/>
  <c r="AC43" i="33"/>
  <c r="AB43" i="33"/>
  <c r="AA43" i="33"/>
  <c r="Z43" i="33"/>
  <c r="Y43" i="33"/>
  <c r="X43" i="33"/>
  <c r="W43" i="33"/>
  <c r="V43" i="33"/>
  <c r="U43" i="33"/>
  <c r="T43" i="33"/>
  <c r="S43" i="33"/>
  <c r="R43" i="33"/>
  <c r="Q43" i="33"/>
  <c r="P43" i="33"/>
  <c r="O43" i="33"/>
  <c r="N43" i="33"/>
  <c r="M43" i="33"/>
  <c r="L43" i="33"/>
  <c r="K43" i="33"/>
  <c r="J43" i="33"/>
  <c r="I43" i="33"/>
  <c r="H43" i="33"/>
  <c r="G43" i="33"/>
  <c r="F43" i="33"/>
  <c r="E43" i="33"/>
  <c r="D43" i="33"/>
  <c r="AF42" i="33" s="1"/>
  <c r="AH42" i="33" s="1"/>
  <c r="AJ42" i="33" s="1"/>
  <c r="AE41" i="33"/>
  <c r="AD41" i="33"/>
  <c r="AC41" i="33"/>
  <c r="AB41" i="33"/>
  <c r="AA41" i="33"/>
  <c r="Z41" i="33"/>
  <c r="Y41" i="33"/>
  <c r="X41" i="33"/>
  <c r="W41" i="33"/>
  <c r="V41" i="33"/>
  <c r="U41" i="33"/>
  <c r="T41" i="33"/>
  <c r="S41" i="33"/>
  <c r="R41" i="33"/>
  <c r="Q41" i="33"/>
  <c r="P41" i="33"/>
  <c r="O41" i="33"/>
  <c r="N41" i="33"/>
  <c r="M41" i="33"/>
  <c r="L41" i="33"/>
  <c r="K41" i="33"/>
  <c r="J41" i="33"/>
  <c r="I41" i="33"/>
  <c r="H41" i="33"/>
  <c r="G41" i="33"/>
  <c r="F41" i="33"/>
  <c r="E41" i="33"/>
  <c r="D41" i="33"/>
  <c r="AF40" i="33" s="1"/>
  <c r="AH40" i="33" s="1"/>
  <c r="AJ40" i="33" s="1"/>
  <c r="AE39" i="33"/>
  <c r="AD39" i="33"/>
  <c r="AC39" i="33"/>
  <c r="AB39" i="33"/>
  <c r="AA39" i="33"/>
  <c r="Z39" i="33"/>
  <c r="Y39" i="33"/>
  <c r="X39" i="33"/>
  <c r="W39" i="33"/>
  <c r="V39" i="33"/>
  <c r="U39" i="33"/>
  <c r="T39" i="33"/>
  <c r="S39" i="33"/>
  <c r="R39" i="33"/>
  <c r="Q39" i="33"/>
  <c r="P39" i="33"/>
  <c r="O39" i="33"/>
  <c r="N39" i="33"/>
  <c r="M39" i="33"/>
  <c r="L39" i="33"/>
  <c r="K39" i="33"/>
  <c r="J39" i="33"/>
  <c r="I39" i="33"/>
  <c r="H39" i="33"/>
  <c r="G39" i="33"/>
  <c r="F39" i="33"/>
  <c r="E39" i="33"/>
  <c r="D39" i="33"/>
  <c r="AE37" i="33"/>
  <c r="AD37" i="33"/>
  <c r="AC37" i="33"/>
  <c r="AB37" i="33"/>
  <c r="AA37" i="33"/>
  <c r="Z37" i="33"/>
  <c r="Y37" i="33"/>
  <c r="X37" i="33"/>
  <c r="W37" i="33"/>
  <c r="V37" i="33"/>
  <c r="U37" i="33"/>
  <c r="T37" i="33"/>
  <c r="S37" i="33"/>
  <c r="R37" i="33"/>
  <c r="Q37" i="33"/>
  <c r="P37" i="33"/>
  <c r="O37" i="33"/>
  <c r="N37" i="33"/>
  <c r="M37" i="33"/>
  <c r="L37" i="33"/>
  <c r="K37" i="33"/>
  <c r="J37" i="33"/>
  <c r="I37" i="33"/>
  <c r="H37" i="33"/>
  <c r="G37" i="33"/>
  <c r="F37" i="33"/>
  <c r="E37" i="33"/>
  <c r="D37" i="33"/>
  <c r="AE35" i="33"/>
  <c r="AD35" i="33"/>
  <c r="AC35" i="33"/>
  <c r="AB35" i="33"/>
  <c r="AA35" i="33"/>
  <c r="Z35" i="33"/>
  <c r="Y35" i="33"/>
  <c r="X35" i="33"/>
  <c r="W35" i="33"/>
  <c r="V35" i="33"/>
  <c r="U35" i="33"/>
  <c r="T35" i="33"/>
  <c r="S35" i="33"/>
  <c r="R35" i="33"/>
  <c r="Q35" i="33"/>
  <c r="P35" i="33"/>
  <c r="O35" i="33"/>
  <c r="N35" i="33"/>
  <c r="M35" i="33"/>
  <c r="L35" i="33"/>
  <c r="K35" i="33"/>
  <c r="J35" i="33"/>
  <c r="I35" i="33"/>
  <c r="H35" i="33"/>
  <c r="G35" i="33"/>
  <c r="F35" i="33"/>
  <c r="E35" i="33"/>
  <c r="D35" i="33"/>
  <c r="AE33" i="33"/>
  <c r="AD33" i="33"/>
  <c r="AC33" i="33"/>
  <c r="AB33" i="33"/>
  <c r="AA33" i="33"/>
  <c r="Z33" i="33"/>
  <c r="Y33" i="33"/>
  <c r="X33" i="33"/>
  <c r="W33" i="33"/>
  <c r="V33" i="33"/>
  <c r="U33" i="33"/>
  <c r="T33" i="33"/>
  <c r="S33" i="33"/>
  <c r="R33" i="33"/>
  <c r="Q33" i="33"/>
  <c r="P33" i="33"/>
  <c r="O33" i="33"/>
  <c r="N33" i="33"/>
  <c r="M33" i="33"/>
  <c r="L33" i="33"/>
  <c r="K33" i="33"/>
  <c r="J33" i="33"/>
  <c r="I33" i="33"/>
  <c r="H33" i="33"/>
  <c r="G33" i="33"/>
  <c r="F33" i="33"/>
  <c r="E33" i="33"/>
  <c r="D33" i="33"/>
  <c r="AE31" i="33"/>
  <c r="AD31" i="33"/>
  <c r="AC31" i="33"/>
  <c r="AB31" i="33"/>
  <c r="AA31" i="33"/>
  <c r="Z31" i="33"/>
  <c r="Y31" i="33"/>
  <c r="X31" i="33"/>
  <c r="W31" i="33"/>
  <c r="V31" i="33"/>
  <c r="U31" i="33"/>
  <c r="T31" i="33"/>
  <c r="S31" i="33"/>
  <c r="R31" i="33"/>
  <c r="Q31" i="33"/>
  <c r="P31" i="33"/>
  <c r="O31" i="33"/>
  <c r="N31" i="33"/>
  <c r="M31" i="33"/>
  <c r="L31" i="33"/>
  <c r="K31" i="33"/>
  <c r="J31" i="33"/>
  <c r="I31" i="33"/>
  <c r="H31" i="33"/>
  <c r="G31" i="33"/>
  <c r="F31" i="33"/>
  <c r="E31" i="33"/>
  <c r="D31" i="33"/>
  <c r="AF30" i="33" s="1"/>
  <c r="AH30" i="33" s="1"/>
  <c r="AJ30" i="33" s="1"/>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9" i="33"/>
  <c r="AF28" i="33" s="1"/>
  <c r="AH28" i="33" s="1"/>
  <c r="AJ28" i="33" s="1"/>
  <c r="AE27" i="33"/>
  <c r="AD27" i="33"/>
  <c r="AC27" i="33"/>
  <c r="AB27" i="33"/>
  <c r="AA27" i="33"/>
  <c r="Z27" i="33"/>
  <c r="Y27" i="33"/>
  <c r="X27" i="33"/>
  <c r="W27" i="33"/>
  <c r="V27" i="33"/>
  <c r="U27" i="33"/>
  <c r="T27" i="33"/>
  <c r="S27" i="33"/>
  <c r="R27" i="33"/>
  <c r="Q27" i="33"/>
  <c r="P27" i="33"/>
  <c r="O27" i="33"/>
  <c r="N27" i="33"/>
  <c r="M27" i="33"/>
  <c r="L27" i="33"/>
  <c r="K27" i="33"/>
  <c r="J27" i="33"/>
  <c r="I27" i="33"/>
  <c r="H27" i="33"/>
  <c r="G27" i="33"/>
  <c r="F27" i="33"/>
  <c r="E27" i="33"/>
  <c r="D27" i="33"/>
  <c r="AF26" i="33" s="1"/>
  <c r="AH26" i="33" s="1"/>
  <c r="AJ26" i="33" s="1"/>
  <c r="AE25" i="33"/>
  <c r="AD25" i="33"/>
  <c r="AC25" i="33"/>
  <c r="AB25" i="33"/>
  <c r="AA25" i="33"/>
  <c r="Z25" i="33"/>
  <c r="Y25" i="33"/>
  <c r="X25" i="33"/>
  <c r="W25" i="33"/>
  <c r="V25" i="33"/>
  <c r="U25" i="33"/>
  <c r="T25" i="33"/>
  <c r="S25" i="33"/>
  <c r="R25" i="33"/>
  <c r="Q25" i="33"/>
  <c r="P25" i="33"/>
  <c r="O25" i="33"/>
  <c r="N25" i="33"/>
  <c r="M25" i="33"/>
  <c r="L25" i="33"/>
  <c r="K25" i="33"/>
  <c r="J25" i="33"/>
  <c r="I25" i="33"/>
  <c r="H25" i="33"/>
  <c r="G25" i="33"/>
  <c r="F25" i="33"/>
  <c r="E25" i="33"/>
  <c r="D25" i="33"/>
  <c r="AF24" i="33" s="1"/>
  <c r="AH24" i="33" s="1"/>
  <c r="AJ24" i="33" s="1"/>
  <c r="AE23" i="33"/>
  <c r="AD23" i="33"/>
  <c r="AC23" i="33"/>
  <c r="AB23" i="33"/>
  <c r="AA23" i="33"/>
  <c r="Z23" i="33"/>
  <c r="Y23" i="33"/>
  <c r="X23" i="33"/>
  <c r="W23" i="33"/>
  <c r="V23" i="33"/>
  <c r="U23" i="33"/>
  <c r="T23" i="33"/>
  <c r="S23" i="33"/>
  <c r="R23" i="33"/>
  <c r="Q23" i="33"/>
  <c r="P23" i="33"/>
  <c r="O23" i="33"/>
  <c r="N23" i="33"/>
  <c r="M23" i="33"/>
  <c r="L23" i="33"/>
  <c r="K23" i="33"/>
  <c r="J23" i="33"/>
  <c r="I23" i="33"/>
  <c r="H23" i="33"/>
  <c r="G23" i="33"/>
  <c r="F23" i="33"/>
  <c r="E23" i="33"/>
  <c r="D23" i="33"/>
  <c r="AF22" i="33" s="1"/>
  <c r="AH22" i="33" s="1"/>
  <c r="AJ22" i="33" s="1"/>
  <c r="AE21" i="33"/>
  <c r="AD21" i="33"/>
  <c r="AC21" i="33"/>
  <c r="AB21" i="33"/>
  <c r="AA21" i="33"/>
  <c r="Z21" i="33"/>
  <c r="Y21" i="33"/>
  <c r="X21" i="33"/>
  <c r="W21" i="33"/>
  <c r="V21" i="33"/>
  <c r="U21" i="33"/>
  <c r="T21" i="33"/>
  <c r="S21" i="33"/>
  <c r="R21" i="33"/>
  <c r="Q21" i="33"/>
  <c r="P21" i="33"/>
  <c r="O21" i="33"/>
  <c r="N21" i="33"/>
  <c r="M21" i="33"/>
  <c r="L21" i="33"/>
  <c r="K21" i="33"/>
  <c r="J21" i="33"/>
  <c r="AF20" i="33" s="1"/>
  <c r="AH20" i="33" s="1"/>
  <c r="AJ20" i="33" s="1"/>
  <c r="I21" i="33"/>
  <c r="H21" i="33"/>
  <c r="G21" i="33"/>
  <c r="F21" i="33"/>
  <c r="E21" i="33"/>
  <c r="D21" i="33"/>
  <c r="AE19" i="33"/>
  <c r="AD19" i="33"/>
  <c r="AC19" i="33"/>
  <c r="AB19" i="33"/>
  <c r="AA19" i="33"/>
  <c r="Z19" i="33"/>
  <c r="Y19" i="33"/>
  <c r="X19" i="33"/>
  <c r="W19" i="33"/>
  <c r="V19" i="33"/>
  <c r="U19" i="33"/>
  <c r="T19" i="33"/>
  <c r="S19" i="33"/>
  <c r="R19" i="33"/>
  <c r="Q19" i="33"/>
  <c r="P19" i="33"/>
  <c r="O19" i="33"/>
  <c r="N19" i="33"/>
  <c r="M19" i="33"/>
  <c r="L19" i="33"/>
  <c r="K19" i="33"/>
  <c r="J19" i="33"/>
  <c r="I19" i="33"/>
  <c r="H19" i="33"/>
  <c r="G19" i="33"/>
  <c r="F19" i="33"/>
  <c r="E19" i="33"/>
  <c r="D19" i="33"/>
  <c r="AF18" i="33"/>
  <c r="AH18" i="33" s="1"/>
  <c r="AJ18" i="33" s="1"/>
  <c r="AE17" i="33"/>
  <c r="AD17" i="33"/>
  <c r="AC17" i="33"/>
  <c r="AB17" i="33"/>
  <c r="AA17" i="33"/>
  <c r="Z17" i="33"/>
  <c r="Y17" i="33"/>
  <c r="X17" i="33"/>
  <c r="W17" i="33"/>
  <c r="V17" i="33"/>
  <c r="U17" i="33"/>
  <c r="T17" i="33"/>
  <c r="S17" i="33"/>
  <c r="R17" i="33"/>
  <c r="Q17" i="33"/>
  <c r="P17" i="33"/>
  <c r="O17" i="33"/>
  <c r="N17" i="33"/>
  <c r="M17" i="33"/>
  <c r="L17" i="33"/>
  <c r="K17" i="33"/>
  <c r="J17" i="33"/>
  <c r="I17" i="33"/>
  <c r="H17" i="33"/>
  <c r="G17" i="33"/>
  <c r="F17" i="33"/>
  <c r="E17" i="33"/>
  <c r="D17" i="33"/>
  <c r="AF16" i="33" s="1"/>
  <c r="AH16" i="33" s="1"/>
  <c r="AJ16" i="33" s="1"/>
  <c r="AE15" i="33"/>
  <c r="AD15" i="33"/>
  <c r="AC15" i="33"/>
  <c r="AB15" i="33"/>
  <c r="AA15" i="33"/>
  <c r="Z15" i="33"/>
  <c r="Y15" i="33"/>
  <c r="X15" i="33"/>
  <c r="W15" i="33"/>
  <c r="V15" i="33"/>
  <c r="U15" i="33"/>
  <c r="T15" i="33"/>
  <c r="S15" i="33"/>
  <c r="R15" i="33"/>
  <c r="Q15" i="33"/>
  <c r="P15" i="33"/>
  <c r="O15" i="33"/>
  <c r="N15" i="33"/>
  <c r="M15" i="33"/>
  <c r="L15" i="33"/>
  <c r="K15" i="33"/>
  <c r="J15" i="33"/>
  <c r="I15" i="33"/>
  <c r="H15" i="33"/>
  <c r="G15" i="33"/>
  <c r="F15" i="33"/>
  <c r="E15" i="33"/>
  <c r="D15" i="33"/>
  <c r="AF14" i="33" s="1"/>
  <c r="AH14" i="33" s="1"/>
  <c r="AJ14" i="33" s="1"/>
  <c r="AE13" i="33"/>
  <c r="AD13" i="33"/>
  <c r="AC13" i="33"/>
  <c r="AB13" i="33"/>
  <c r="AA13" i="33"/>
  <c r="Z13" i="33"/>
  <c r="Y13" i="33"/>
  <c r="X13" i="33"/>
  <c r="W13" i="33"/>
  <c r="V13" i="33"/>
  <c r="U13" i="33"/>
  <c r="T13" i="33"/>
  <c r="S13" i="33"/>
  <c r="R13" i="33"/>
  <c r="Q13" i="33"/>
  <c r="P13" i="33"/>
  <c r="O13" i="33"/>
  <c r="N13" i="33"/>
  <c r="M13" i="33"/>
  <c r="L13" i="33"/>
  <c r="K13" i="33"/>
  <c r="J13" i="33"/>
  <c r="I13" i="33"/>
  <c r="H13" i="33"/>
  <c r="G13" i="33"/>
  <c r="F13" i="33"/>
  <c r="E13" i="33"/>
  <c r="D13" i="33"/>
  <c r="AF12" i="33" s="1"/>
  <c r="C91" i="32"/>
  <c r="C90" i="32"/>
  <c r="C89" i="32"/>
  <c r="C88" i="32"/>
  <c r="C87" i="32"/>
  <c r="C86" i="32"/>
  <c r="C85" i="32"/>
  <c r="C84" i="32"/>
  <c r="C83" i="32"/>
  <c r="C82" i="32"/>
  <c r="C81" i="32"/>
  <c r="C80" i="32"/>
  <c r="C79" i="32"/>
  <c r="C78" i="32"/>
  <c r="C77" i="32"/>
  <c r="C76" i="32"/>
  <c r="C75" i="32"/>
  <c r="C74" i="32"/>
  <c r="C73" i="32"/>
  <c r="C72" i="32"/>
  <c r="C71" i="32"/>
  <c r="C70" i="32"/>
  <c r="C69" i="32"/>
  <c r="C68" i="32"/>
  <c r="C67" i="32"/>
  <c r="C66" i="32"/>
  <c r="C65" i="32"/>
  <c r="C64" i="32"/>
  <c r="C63" i="32"/>
  <c r="C62" i="32"/>
  <c r="AI12" i="32"/>
  <c r="AJ57" i="31"/>
  <c r="AJ56" i="31"/>
  <c r="AJ55" i="31"/>
  <c r="AJ49" i="31"/>
  <c r="AJ48" i="31"/>
  <c r="AJ47" i="31"/>
  <c r="AJ46" i="31"/>
  <c r="AJ45" i="31"/>
  <c r="AJ44" i="31"/>
  <c r="AJ43" i="31"/>
  <c r="AJ42" i="31"/>
  <c r="AJ10" i="31"/>
  <c r="AJ57" i="24"/>
  <c r="AJ56" i="24"/>
  <c r="AM55" i="24"/>
  <c r="AJ55" i="24"/>
  <c r="AM54" i="24"/>
  <c r="AM45" i="24"/>
  <c r="E10" i="34"/>
  <c r="F10" i="34"/>
  <c r="G10" i="34"/>
  <c r="H10" i="34"/>
  <c r="I10" i="34"/>
  <c r="J10" i="34"/>
  <c r="K10" i="34"/>
  <c r="L10" i="34"/>
  <c r="M10" i="34"/>
  <c r="N10" i="34"/>
  <c r="O10" i="34"/>
  <c r="P10" i="34"/>
  <c r="Q10" i="34"/>
  <c r="R10" i="34"/>
  <c r="S10" i="34"/>
  <c r="T10" i="34"/>
  <c r="U10" i="34"/>
  <c r="V10" i="34"/>
  <c r="W10" i="34"/>
  <c r="X10" i="34"/>
  <c r="Y10" i="34"/>
  <c r="Z10" i="34"/>
  <c r="AA10" i="34"/>
  <c r="AB10" i="34"/>
  <c r="AC10" i="34"/>
  <c r="AD10" i="34"/>
  <c r="AE10" i="34"/>
  <c r="D10" i="34"/>
  <c r="AF50" i="31"/>
  <c r="AE50" i="31"/>
  <c r="AD50" i="31"/>
  <c r="AC50" i="31"/>
  <c r="AB50" i="31"/>
  <c r="AA50" i="31"/>
  <c r="Z50" i="31"/>
  <c r="Y50" i="31"/>
  <c r="X50" i="31"/>
  <c r="W50" i="31"/>
  <c r="V50" i="31"/>
  <c r="U50" i="31"/>
  <c r="T50" i="31"/>
  <c r="S50" i="31"/>
  <c r="R50" i="31"/>
  <c r="Q50" i="31"/>
  <c r="P50" i="31"/>
  <c r="O50" i="31"/>
  <c r="N50" i="31"/>
  <c r="M50" i="31"/>
  <c r="L50" i="31"/>
  <c r="K50" i="31"/>
  <c r="J50" i="31"/>
  <c r="I50" i="31"/>
  <c r="H50" i="31"/>
  <c r="G50" i="31"/>
  <c r="F50" i="31"/>
  <c r="E50" i="31"/>
  <c r="F50" i="24"/>
  <c r="G50" i="24"/>
  <c r="H50" i="24"/>
  <c r="I50" i="24"/>
  <c r="J50" i="24"/>
  <c r="K50" i="24"/>
  <c r="L50" i="24"/>
  <c r="M50" i="24"/>
  <c r="N50" i="24"/>
  <c r="O50" i="24"/>
  <c r="P50" i="24"/>
  <c r="Q50" i="24"/>
  <c r="R50" i="24"/>
  <c r="S50" i="24"/>
  <c r="T50" i="24"/>
  <c r="U50" i="24"/>
  <c r="V50" i="24"/>
  <c r="W50" i="24"/>
  <c r="X50" i="24"/>
  <c r="Y50" i="24"/>
  <c r="Z50" i="24"/>
  <c r="AA50" i="24"/>
  <c r="AB50" i="24"/>
  <c r="AC50" i="24"/>
  <c r="AD50" i="24"/>
  <c r="AE50" i="24"/>
  <c r="AF50" i="24"/>
  <c r="E50" i="24"/>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E10" i="32"/>
  <c r="D10" i="32"/>
  <c r="AF38" i="33" l="1"/>
  <c r="AH38" i="33" s="1"/>
  <c r="AJ38" i="33" s="1"/>
  <c r="AF36" i="33"/>
  <c r="AH36" i="33" s="1"/>
  <c r="AJ36" i="33" s="1"/>
  <c r="AF34" i="33"/>
  <c r="AH34" i="33" s="1"/>
  <c r="AJ34" i="33" s="1"/>
  <c r="AF32" i="33"/>
  <c r="AH32" i="33" s="1"/>
  <c r="AJ32" i="33" s="1"/>
  <c r="AM58" i="24"/>
  <c r="AM44" i="24"/>
  <c r="AM56" i="24"/>
  <c r="AM57" i="24"/>
  <c r="AM56" i="31"/>
  <c r="AM42" i="31"/>
  <c r="AM43" i="31"/>
  <c r="AM57" i="31"/>
  <c r="AM44" i="31"/>
  <c r="AM46" i="31"/>
  <c r="AM49" i="31"/>
  <c r="AM47" i="31"/>
  <c r="AM54" i="31"/>
  <c r="AJ50" i="31"/>
  <c r="AM55" i="31"/>
  <c r="AM45" i="31"/>
  <c r="AM48" i="31"/>
  <c r="AM58" i="31"/>
  <c r="AI50" i="32"/>
  <c r="AK50" i="32" s="1"/>
  <c r="AI14" i="32"/>
  <c r="AK14" i="32" s="1"/>
  <c r="AI54" i="32"/>
  <c r="AK54" i="32" s="1"/>
  <c r="AI48" i="32"/>
  <c r="AK48" i="32" s="1"/>
  <c r="AI46" i="32"/>
  <c r="AK46" i="32" s="1"/>
  <c r="AI52" i="32"/>
  <c r="AK52" i="32" s="1"/>
  <c r="AK56" i="34"/>
  <c r="AM56" i="34"/>
  <c r="AH12" i="33"/>
  <c r="AK12" i="32"/>
  <c r="AM10" i="31"/>
  <c r="AF54" i="33" l="1"/>
  <c r="AI56" i="32"/>
  <c r="AJ12" i="33"/>
  <c r="AJ54" i="33" s="1"/>
  <c r="AH54" i="33"/>
  <c r="AK56" i="32"/>
  <c r="AM56" i="32"/>
  <c r="AM50" i="31"/>
  <c r="AP50" i="31"/>
  <c r="AJ11" i="24" l="1"/>
  <c r="AJ12" i="24"/>
  <c r="AJ46" i="24"/>
  <c r="AJ47" i="24"/>
  <c r="AJ48" i="24"/>
  <c r="AJ49" i="24"/>
  <c r="AJ10" i="24"/>
  <c r="AM10" i="24" l="1"/>
  <c r="AM47" i="24"/>
  <c r="AM46" i="24"/>
  <c r="AM49" i="24"/>
  <c r="AM12" i="24"/>
  <c r="AM48" i="24"/>
  <c r="AM11" i="24"/>
  <c r="AM50" i="24" s="1"/>
  <c r="AG28" i="25"/>
  <c r="AJ28" i="25" s="1"/>
  <c r="AM28" i="25" s="1"/>
  <c r="AG27" i="25"/>
  <c r="AJ27" i="25" s="1"/>
  <c r="AM27" i="25" s="1"/>
  <c r="AG26" i="25"/>
  <c r="AJ26" i="25" s="1"/>
  <c r="AM26" i="25" s="1"/>
  <c r="AG25" i="25"/>
  <c r="AJ25" i="25" s="1"/>
  <c r="AM25" i="25" s="1"/>
  <c r="AG24" i="25"/>
  <c r="AJ24" i="25"/>
  <c r="AM24" i="25" s="1"/>
  <c r="AG23" i="25"/>
  <c r="AJ23" i="25" s="1"/>
  <c r="AM23" i="25" s="1"/>
  <c r="AG11" i="25"/>
  <c r="AJ11" i="25" s="1"/>
  <c r="AM11" i="25" s="1"/>
  <c r="AG12" i="25"/>
  <c r="AJ12" i="25" s="1"/>
  <c r="AM12" i="25" s="1"/>
  <c r="AG13" i="25"/>
  <c r="AJ13" i="25" s="1"/>
  <c r="AM13" i="25" s="1"/>
  <c r="AG14" i="25"/>
  <c r="AJ14" i="25" s="1"/>
  <c r="AM14" i="25" s="1"/>
  <c r="AG15" i="25"/>
  <c r="AJ15" i="25" s="1"/>
  <c r="AM15" i="25" s="1"/>
  <c r="AG16" i="25"/>
  <c r="AJ16" i="25" s="1"/>
  <c r="AM16" i="25" s="1"/>
  <c r="AG17" i="25"/>
  <c r="AJ17" i="25"/>
  <c r="AM17" i="25" s="1"/>
  <c r="AG18" i="25"/>
  <c r="AJ18" i="25" s="1"/>
  <c r="AM18" i="25" s="1"/>
  <c r="AF19" i="25"/>
  <c r="AE19" i="25"/>
  <c r="AD19" i="25"/>
  <c r="AA19" i="25"/>
  <c r="Z19" i="25"/>
  <c r="Y19" i="25"/>
  <c r="X19" i="25"/>
  <c r="W19" i="25"/>
  <c r="T19" i="25"/>
  <c r="S19" i="25"/>
  <c r="R19" i="25"/>
  <c r="Q19" i="25"/>
  <c r="P19" i="25"/>
  <c r="M19" i="25"/>
  <c r="L19" i="25"/>
  <c r="K19" i="25"/>
  <c r="J19" i="25"/>
  <c r="I19" i="25"/>
  <c r="F19" i="25"/>
  <c r="E19" i="25"/>
  <c r="AJ50" i="24"/>
  <c r="AP50" i="24" l="1"/>
  <c r="AG19" i="25"/>
  <c r="AM19" i="25"/>
  <c r="AJ19" i="25"/>
</calcChain>
</file>

<file path=xl/comments1.xml><?xml version="1.0" encoding="utf-8"?>
<comments xmlns="http://schemas.openxmlformats.org/spreadsheetml/2006/main">
  <authors>
    <author>作成者</author>
  </authors>
  <commentList>
    <comment ref="AF7" authorId="0" shapeId="0">
      <text>
        <r>
          <rPr>
            <sz val="12"/>
            <color indexed="81"/>
            <rFont val="ＭＳ ゴシック"/>
            <family val="3"/>
            <charset val="128"/>
          </rPr>
          <t>人員配置体制加算Ⅰ～Ⅲ型(生活介護)等、人員配置に関する加算がある場合は記載</t>
        </r>
      </text>
    </comment>
  </commentList>
</comments>
</file>

<file path=xl/comments2.xml><?xml version="1.0" encoding="utf-8"?>
<comments xmlns="http://schemas.openxmlformats.org/spreadsheetml/2006/main">
  <authors>
    <author>作成者</author>
  </authors>
  <commentList>
    <comment ref="R7" authorId="0" shapeId="0">
      <text>
        <r>
          <rPr>
            <b/>
            <sz val="9"/>
            <color indexed="81"/>
            <rFont val="MS P ゴシック"/>
            <family val="3"/>
            <charset val="128"/>
          </rPr>
          <t>判断材料をプルダウンで選択</t>
        </r>
      </text>
    </comment>
    <comment ref="Q10" authorId="0" shapeId="0">
      <text>
        <r>
          <rPr>
            <b/>
            <sz val="9"/>
            <color indexed="81"/>
            <rFont val="MS P ゴシック"/>
            <family val="3"/>
            <charset val="128"/>
          </rPr>
          <t>サービス所要時間はプルダウンで選択</t>
        </r>
      </text>
    </comment>
    <comment ref="C11" authorId="0" shapeId="0">
      <text>
        <r>
          <rPr>
            <b/>
            <sz val="9"/>
            <color indexed="81"/>
            <rFont val="MS P ゴシック"/>
            <family val="3"/>
            <charset val="128"/>
          </rPr>
          <t>区分をプルダウンで選択</t>
        </r>
      </text>
    </comment>
  </commentList>
</comments>
</file>

<file path=xl/comments3.xml><?xml version="1.0" encoding="utf-8"?>
<comments xmlns="http://schemas.openxmlformats.org/spreadsheetml/2006/main">
  <authors>
    <author>作成者</author>
  </authors>
  <commentList>
    <comment ref="C22" authorId="0" shapeId="0">
      <text>
        <r>
          <rPr>
            <b/>
            <sz val="9"/>
            <color indexed="81"/>
            <rFont val="MS P ゴシック"/>
            <family val="3"/>
            <charset val="128"/>
          </rPr>
          <t>●●損害保険　など</t>
        </r>
      </text>
    </comment>
    <comment ref="C24"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<sst xmlns="http://schemas.openxmlformats.org/spreadsheetml/2006/main" count="1278" uniqueCount="476">
  <si>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2"/>
  </si>
  <si>
    <t>4週の
合計</t>
    <rPh sb="1" eb="2">
      <t>シュウ</t>
    </rPh>
    <rPh sb="4" eb="6">
      <t>ゴウケイ</t>
    </rPh>
    <phoneticPr fontId="2"/>
  </si>
  <si>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2"/>
  </si>
  <si>
    <t>サービス提供単位※</t>
    <rPh sb="4" eb="6">
      <t>テイキョウ</t>
    </rPh>
    <rPh sb="6" eb="8">
      <t>タンイ</t>
    </rPh>
    <phoneticPr fontId="2"/>
  </si>
  <si>
    <t>　　　単位中　　　　　単位目</t>
    <rPh sb="3" eb="5">
      <t>タンイ</t>
    </rPh>
    <rPh sb="5" eb="6">
      <t>ナカ</t>
    </rPh>
    <rPh sb="11" eb="13">
      <t>タンイ</t>
    </rPh>
    <rPh sb="13" eb="14">
      <t>メ</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</si>
  <si>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</si>
  <si>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</si>
  <si>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</si>
  <si>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</si>
  <si>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</si>
  <si>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</si>
  <si>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</si>
  <si>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</si>
  <si>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</si>
  <si>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</si>
  <si>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</si>
  <si>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</si>
  <si>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</si>
  <si>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介護福祉士</t>
    <rPh sb="0" eb="2">
      <t>カイゴ</t>
    </rPh>
    <rPh sb="2" eb="5">
      <t>フクシシ</t>
    </rPh>
    <phoneticPr fontId="2"/>
  </si>
  <si>
    <t>非常勤・兼務</t>
    <rPh sb="0" eb="3">
      <t>ヒジョウキン</t>
    </rPh>
    <rPh sb="4" eb="6">
      <t>ケンム</t>
    </rPh>
    <phoneticPr fontId="2"/>
  </si>
  <si>
    <t>理学療法士</t>
    <rPh sb="0" eb="2">
      <t>リガク</t>
    </rPh>
    <rPh sb="2" eb="5">
      <t>リョウホウシ</t>
    </rPh>
    <phoneticPr fontId="2"/>
  </si>
  <si>
    <t>サービスの種類</t>
    <rPh sb="5" eb="7">
      <t>シュルイ</t>
    </rPh>
    <phoneticPr fontId="2"/>
  </si>
  <si>
    <t>管理者</t>
    <rPh sb="0" eb="3">
      <t>カンリシャ</t>
    </rPh>
    <phoneticPr fontId="2"/>
  </si>
  <si>
    <t>サービス管理責任者</t>
    <rPh sb="4" eb="6">
      <t>カンリ</t>
    </rPh>
    <rPh sb="6" eb="9">
      <t>セキニンシャ</t>
    </rPh>
    <phoneticPr fontId="2"/>
  </si>
  <si>
    <t>　</t>
    <phoneticPr fontId="2"/>
  </si>
  <si>
    <t>　</t>
    <phoneticPr fontId="2"/>
  </si>
  <si>
    <t>　</t>
    <phoneticPr fontId="2"/>
  </si>
  <si>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2"/>
  </si>
  <si>
    <t>　</t>
    <phoneticPr fontId="2"/>
  </si>
  <si>
    <t>定員</t>
    <rPh sb="0" eb="2">
      <t>テイイン</t>
    </rPh>
    <phoneticPr fontId="2"/>
  </si>
  <si>
    <t>　</t>
    <phoneticPr fontId="2"/>
  </si>
  <si>
    <t>前年度の平均利用者数</t>
    <rPh sb="0" eb="3">
      <t>ゼンネンド</t>
    </rPh>
    <rPh sb="4" eb="6">
      <t>ヘイキン</t>
    </rPh>
    <rPh sb="6" eb="9">
      <t>リヨウシャ</t>
    </rPh>
    <rPh sb="9" eb="10">
      <t>スウ</t>
    </rPh>
    <phoneticPr fontId="2"/>
  </si>
  <si>
    <t>指定基準上の必要職員数</t>
    <rPh sb="0" eb="2">
      <t>シテイ</t>
    </rPh>
    <rPh sb="2" eb="4">
      <t>キジュン</t>
    </rPh>
    <rPh sb="4" eb="5">
      <t>ジョウ</t>
    </rPh>
    <rPh sb="6" eb="8">
      <t>ヒツヨウ</t>
    </rPh>
    <rPh sb="8" eb="11">
      <t>ショクインスウ</t>
    </rPh>
    <phoneticPr fontId="2"/>
  </si>
  <si>
    <t>平均障害程度区分（生活介護の場合に記載）</t>
    <rPh sb="0" eb="2">
      <t>ヘイキン</t>
    </rPh>
    <rPh sb="2" eb="4">
      <t>ショウガイ</t>
    </rPh>
    <rPh sb="4" eb="6">
      <t>テイド</t>
    </rPh>
    <rPh sb="6" eb="8">
      <t>クブン</t>
    </rPh>
    <phoneticPr fontId="2"/>
  </si>
  <si>
    <t>　</t>
    <phoneticPr fontId="2"/>
  </si>
  <si>
    <t>人員配置区分等届出上の必要職員数</t>
    <rPh sb="0" eb="2">
      <t>ジンイン</t>
    </rPh>
    <rPh sb="2" eb="4">
      <t>ハイチ</t>
    </rPh>
    <rPh sb="4" eb="6">
      <t>クブン</t>
    </rPh>
    <rPh sb="6" eb="7">
      <t>トウ</t>
    </rPh>
    <rPh sb="7" eb="9">
      <t>トドケデ</t>
    </rPh>
    <phoneticPr fontId="2"/>
  </si>
  <si>
    <t>　</t>
    <phoneticPr fontId="2"/>
  </si>
  <si>
    <t>直接サービス提供職員</t>
    <rPh sb="0" eb="2">
      <t>チョクセツ</t>
    </rPh>
    <rPh sb="6" eb="8">
      <t>テイキョウ</t>
    </rPh>
    <rPh sb="8" eb="10">
      <t>ショクイン</t>
    </rPh>
    <phoneticPr fontId="2"/>
  </si>
  <si>
    <t>資格等</t>
    <rPh sb="0" eb="2">
      <t>シカク</t>
    </rPh>
    <rPh sb="2" eb="3">
      <t>トウ</t>
    </rPh>
    <phoneticPr fontId="2"/>
  </si>
  <si>
    <t>水</t>
    <rPh sb="0" eb="1">
      <t>スイ</t>
    </rPh>
    <phoneticPr fontId="2"/>
  </si>
  <si>
    <t>木</t>
    <rPh sb="0" eb="1">
      <t>モク</t>
    </rPh>
    <phoneticPr fontId="2"/>
  </si>
  <si>
    <t>金</t>
    <rPh sb="0" eb="1">
      <t>キン</t>
    </rPh>
    <phoneticPr fontId="2"/>
  </si>
  <si>
    <t>日</t>
    <rPh sb="0" eb="1">
      <t>ニチ</t>
    </rPh>
    <phoneticPr fontId="2"/>
  </si>
  <si>
    <t>火</t>
    <rPh sb="0" eb="1">
      <t>ヒ</t>
    </rPh>
    <phoneticPr fontId="2"/>
  </si>
  <si>
    <t>←必ず記入</t>
    <rPh sb="1" eb="2">
      <t>カナラ</t>
    </rPh>
    <rPh sb="3" eb="5">
      <t>キニュウ</t>
    </rPh>
    <phoneticPr fontId="2"/>
  </si>
  <si>
    <t>サービス提供時間</t>
    <rPh sb="4" eb="6">
      <t>テイキョウ</t>
    </rPh>
    <rPh sb="6" eb="8">
      <t>ジカン</t>
    </rPh>
    <phoneticPr fontId="2"/>
  </si>
  <si>
    <t>その他の職員</t>
    <rPh sb="2" eb="3">
      <t>タ</t>
    </rPh>
    <rPh sb="4" eb="6">
      <t>ショクイン</t>
    </rPh>
    <phoneticPr fontId="2"/>
  </si>
  <si>
    <t>4以上5未満（1：5）</t>
    <rPh sb="1" eb="3">
      <t>イジョウ</t>
    </rPh>
    <rPh sb="4" eb="6">
      <t>ミマン</t>
    </rPh>
    <phoneticPr fontId="2"/>
  </si>
  <si>
    <t>看護職員</t>
    <phoneticPr fontId="2"/>
  </si>
  <si>
    <t>非常勤・兼務</t>
    <phoneticPr fontId="2"/>
  </si>
  <si>
    <t>Ａ</t>
    <phoneticPr fontId="2"/>
  </si>
  <si>
    <t>看護師</t>
    <rPh sb="0" eb="2">
      <t>カンゴ</t>
    </rPh>
    <rPh sb="2" eb="3">
      <t>シ</t>
    </rPh>
    <phoneticPr fontId="2"/>
  </si>
  <si>
    <t>機能訓練指導員</t>
    <phoneticPr fontId="2"/>
  </si>
  <si>
    <t>Ｂ</t>
    <phoneticPr fontId="2"/>
  </si>
  <si>
    <t>生活支援員</t>
    <phoneticPr fontId="2"/>
  </si>
  <si>
    <t>常勤・専従</t>
    <phoneticPr fontId="2"/>
  </si>
  <si>
    <t>Ｃ</t>
    <phoneticPr fontId="2"/>
  </si>
  <si>
    <t>生活支援員</t>
  </si>
  <si>
    <t>常勤・専従</t>
  </si>
  <si>
    <t>Ｄ</t>
    <phoneticPr fontId="2"/>
  </si>
  <si>
    <t>社会福祉士</t>
    <rPh sb="0" eb="2">
      <t>シャカイ</t>
    </rPh>
    <rPh sb="2" eb="4">
      <t>フクシ</t>
    </rPh>
    <rPh sb="4" eb="5">
      <t>シ</t>
    </rPh>
    <phoneticPr fontId="2"/>
  </si>
  <si>
    <t>常勤・兼務</t>
    <rPh sb="3" eb="5">
      <t>ケンム</t>
    </rPh>
    <phoneticPr fontId="2"/>
  </si>
  <si>
    <t>Ｅ</t>
    <phoneticPr fontId="2"/>
  </si>
  <si>
    <t>非常勤・専従</t>
    <rPh sb="0" eb="3">
      <t>ヒジョウキン</t>
    </rPh>
    <phoneticPr fontId="2"/>
  </si>
  <si>
    <t>Ｆ</t>
    <phoneticPr fontId="2"/>
  </si>
  <si>
    <t>Ｇ</t>
    <phoneticPr fontId="2"/>
  </si>
  <si>
    <t>Ｈ</t>
    <phoneticPr fontId="2"/>
  </si>
  <si>
    <t>Ｉ</t>
    <phoneticPr fontId="2"/>
  </si>
  <si>
    <t>Ｊ</t>
    <phoneticPr fontId="2"/>
  </si>
  <si>
    <t>医師</t>
    <rPh sb="0" eb="2">
      <t>イシ</t>
    </rPh>
    <phoneticPr fontId="2"/>
  </si>
  <si>
    <t>Ｋ</t>
    <phoneticPr fontId="2"/>
  </si>
  <si>
    <t>事務員</t>
    <phoneticPr fontId="2"/>
  </si>
  <si>
    <t>Ｌ</t>
    <phoneticPr fontId="2"/>
  </si>
  <si>
    <t>栄養士</t>
    <rPh sb="0" eb="3">
      <t>エイヨウシ</t>
    </rPh>
    <phoneticPr fontId="2"/>
  </si>
  <si>
    <t>Ｍ</t>
    <phoneticPr fontId="2"/>
  </si>
  <si>
    <t>調理員</t>
    <rPh sb="0" eb="3">
      <t>チョウリイン</t>
    </rPh>
    <phoneticPr fontId="2"/>
  </si>
  <si>
    <t>Ｎ</t>
    <phoneticPr fontId="2"/>
  </si>
  <si>
    <t>土</t>
    <rPh sb="0" eb="1">
      <t>ド</t>
    </rPh>
    <phoneticPr fontId="2"/>
  </si>
  <si>
    <t>月</t>
    <rPh sb="0" eb="1">
      <t>ツキ</t>
    </rPh>
    <phoneticPr fontId="2"/>
  </si>
  <si>
    <t>Ⅱ型（2：1）　→　9.0</t>
    <rPh sb="1" eb="2">
      <t>カタ</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</si>
  <si>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</si>
  <si>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</si>
  <si>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</si>
  <si>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</si>
  <si>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</si>
  <si>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</si>
  <si>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</si>
  <si>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</si>
  <si>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</si>
  <si>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</si>
  <si>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備考</t>
    <rPh sb="0" eb="2">
      <t>ビコウ</t>
    </rPh>
    <phoneticPr fontId="2"/>
  </si>
  <si>
    <t>月</t>
    <rPh sb="0" eb="1">
      <t>ゲツ</t>
    </rPh>
    <phoneticPr fontId="2"/>
  </si>
  <si>
    <t>火</t>
    <rPh sb="0" eb="1">
      <t>カ</t>
    </rPh>
    <phoneticPr fontId="2"/>
  </si>
  <si>
    <t>ｂ</t>
    <phoneticPr fontId="2"/>
  </si>
  <si>
    <t>ａ</t>
    <phoneticPr fontId="2"/>
  </si>
  <si>
    <t>サービス提供時間の区分</t>
    <rPh sb="4" eb="6">
      <t>テイキョウ</t>
    </rPh>
    <rPh sb="6" eb="8">
      <t>ジカン</t>
    </rPh>
    <rPh sb="9" eb="11">
      <t>クブン</t>
    </rPh>
    <phoneticPr fontId="2"/>
  </si>
  <si>
    <t>：　～　：</t>
    <phoneticPr fontId="2"/>
  </si>
  <si>
    <t>ｃ</t>
    <phoneticPr fontId="2"/>
  </si>
  <si>
    <t>ｄ</t>
    <phoneticPr fontId="2"/>
  </si>
  <si>
    <t>勤務時間及び所定労働時間の区分</t>
    <rPh sb="0" eb="2">
      <t>キンム</t>
    </rPh>
    <rPh sb="2" eb="4">
      <t>ジカン</t>
    </rPh>
    <rPh sb="4" eb="5">
      <t>オヨ</t>
    </rPh>
    <rPh sb="6" eb="8">
      <t>ショテイ</t>
    </rPh>
    <rPh sb="8" eb="10">
      <t>ロウドウ</t>
    </rPh>
    <rPh sb="10" eb="12">
      <t>ジカン</t>
    </rPh>
    <rPh sb="13" eb="15">
      <t>クブン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</si>
  <si>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</si>
  <si>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</si>
  <si>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</si>
  <si>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</si>
  <si>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</si>
  <si>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</si>
  <si>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</si>
  <si>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</si>
  <si>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</si>
  <si>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H2912-01</t>
    <phoneticPr fontId="2"/>
  </si>
  <si>
    <t>（１）</t>
    <phoneticPr fontId="2"/>
  </si>
  <si>
    <t>身体拘束の状況</t>
    <rPh sb="0" eb="2">
      <t>シンタイ</t>
    </rPh>
    <rPh sb="2" eb="4">
      <t>コウソク</t>
    </rPh>
    <rPh sb="5" eb="7">
      <t>ジョウキョウ</t>
    </rPh>
    <phoneticPr fontId="2"/>
  </si>
  <si>
    <t>件</t>
    <rPh sb="0" eb="1">
      <t>ケン</t>
    </rPh>
    <phoneticPr fontId="2"/>
  </si>
  <si>
    <t>（２）</t>
    <phoneticPr fontId="2"/>
  </si>
  <si>
    <t>回</t>
    <rPh sb="0" eb="1">
      <t>カイ</t>
    </rPh>
    <phoneticPr fontId="2"/>
  </si>
  <si>
    <t>現在、行っている身体拘束の状況</t>
    <rPh sb="0" eb="2">
      <t>ゲンザイ</t>
    </rPh>
    <rPh sb="3" eb="4">
      <t>オコナ</t>
    </rPh>
    <rPh sb="8" eb="10">
      <t>シンタイ</t>
    </rPh>
    <rPh sb="10" eb="12">
      <t>コウソク</t>
    </rPh>
    <rPh sb="13" eb="15">
      <t>ジョウキョウ</t>
    </rPh>
    <phoneticPr fontId="2"/>
  </si>
  <si>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2"/>
  </si>
  <si>
    <t>転落しないよう、ベッドに体幹や四肢をひもなどで縛る。</t>
    <rPh sb="0" eb="2">
      <t>テンラク</t>
    </rPh>
    <phoneticPr fontId="2"/>
  </si>
  <si>
    <t>自分で降りることができないよう、ベッドを柵で囲む。</t>
    <rPh sb="0" eb="2">
      <t>ジブン</t>
    </rPh>
    <rPh sb="3" eb="4">
      <t>オ</t>
    </rPh>
    <rPh sb="20" eb="21">
      <t>サク</t>
    </rPh>
    <rPh sb="22" eb="23">
      <t>カコ</t>
    </rPh>
    <phoneticPr fontId="2"/>
  </si>
  <si>
    <t>点滴、経管栄養等のチューブを抜かないよう、体幹や四肢をひもなどで縛る。</t>
    <rPh sb="0" eb="2">
      <t>テンテキ</t>
    </rPh>
    <rPh sb="3" eb="4">
      <t>キョウ</t>
    </rPh>
    <rPh sb="4" eb="5">
      <t>カン</t>
    </rPh>
    <rPh sb="5" eb="8">
      <t>エイヨウナド</t>
    </rPh>
    <rPh sb="14" eb="15">
      <t>ヌ</t>
    </rPh>
    <phoneticPr fontId="2"/>
  </si>
  <si>
    <t>立ち上がりを妨げるような椅子を使用する。</t>
    <rPh sb="0" eb="1">
      <t>タ</t>
    </rPh>
    <rPh sb="2" eb="3">
      <t>ア</t>
    </rPh>
    <rPh sb="6" eb="7">
      <t>サマタ</t>
    </rPh>
    <rPh sb="12" eb="14">
      <t>イス</t>
    </rPh>
    <rPh sb="15" eb="17">
      <t>シヨウ</t>
    </rPh>
    <phoneticPr fontId="2"/>
  </si>
  <si>
    <t>脱衣やおむつはずしを制限するため、つなぎ服を着せる。</t>
    <rPh sb="0" eb="2">
      <t>ダツイ</t>
    </rPh>
    <rPh sb="10" eb="12">
      <t>セイゲン</t>
    </rPh>
    <rPh sb="20" eb="21">
      <t>フク</t>
    </rPh>
    <rPh sb="22" eb="23">
      <t>キ</t>
    </rPh>
    <phoneticPr fontId="2"/>
  </si>
  <si>
    <t>⑨</t>
    <phoneticPr fontId="2"/>
  </si>
  <si>
    <t>行動を落ち着かせるため、向精神薬を投与する。</t>
    <rPh sb="0" eb="2">
      <t>コウドウ</t>
    </rPh>
    <rPh sb="3" eb="4">
      <t>オ</t>
    </rPh>
    <rPh sb="5" eb="6">
      <t>ツ</t>
    </rPh>
    <rPh sb="12" eb="16">
      <t>コウセイシンヤク</t>
    </rPh>
    <rPh sb="17" eb="19">
      <t>トウヨ</t>
    </rPh>
    <phoneticPr fontId="2"/>
  </si>
  <si>
    <t>⑩</t>
    <phoneticPr fontId="2"/>
  </si>
  <si>
    <t>自分の意思で開閉できない居室等に隔離する。</t>
    <rPh sb="0" eb="2">
      <t>ジブン</t>
    </rPh>
    <rPh sb="3" eb="5">
      <t>イシ</t>
    </rPh>
    <rPh sb="6" eb="8">
      <t>カイヘイ</t>
    </rPh>
    <rPh sb="12" eb="14">
      <t>キョシツ</t>
    </rPh>
    <rPh sb="14" eb="15">
      <t>トウ</t>
    </rPh>
    <rPh sb="16" eb="18">
      <t>カクリ</t>
    </rPh>
    <phoneticPr fontId="2"/>
  </si>
  <si>
    <t>（３）</t>
    <phoneticPr fontId="2"/>
  </si>
  <si>
    <t>記録の状況等</t>
    <rPh sb="0" eb="2">
      <t>キロク</t>
    </rPh>
    <rPh sb="3" eb="5">
      <t>ジョウキョウ</t>
    </rPh>
    <rPh sb="5" eb="6">
      <t>トウ</t>
    </rPh>
    <phoneticPr fontId="2"/>
  </si>
  <si>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2"/>
  </si>
  <si>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</si>
  <si>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</si>
  <si>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</si>
  <si>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注２　本表はサービスの種類ごとに作成してください。</t>
    <rPh sb="0" eb="1">
      <t>チュウ</t>
    </rPh>
    <phoneticPr fontId="2"/>
  </si>
  <si>
    <t>事前調書1-1</t>
    <rPh sb="0" eb="4">
      <t>ジゼンチョウショ</t>
    </rPh>
    <phoneticPr fontId="2"/>
  </si>
  <si>
    <t>事前調書1-2</t>
    <rPh sb="0" eb="4">
      <t>ジゼンチョウショ</t>
    </rPh>
    <phoneticPr fontId="2"/>
  </si>
  <si>
    <t>事前調書1　記載例</t>
    <rPh sb="0" eb="4">
      <t>ジゼンチョウショ</t>
    </rPh>
    <rPh sb="6" eb="9">
      <t>キサイレイ</t>
    </rPh>
    <phoneticPr fontId="2"/>
  </si>
  <si>
    <t>サービス提供単位※</t>
    <phoneticPr fontId="2"/>
  </si>
  <si>
    <t>　　　単位中　　　　単位目</t>
    <phoneticPr fontId="2"/>
  </si>
  <si>
    <t>事業所番号・事業所名</t>
    <rPh sb="0" eb="3">
      <t>ジギョウショ</t>
    </rPh>
    <rPh sb="3" eb="5">
      <t>バンゴウ</t>
    </rPh>
    <rPh sb="6" eb="10">
      <t>ジギョウショメイ</t>
    </rPh>
    <phoneticPr fontId="2"/>
  </si>
  <si>
    <t>事業番号・事業書名</t>
    <rPh sb="0" eb="2">
      <t>ジギョウ</t>
    </rPh>
    <rPh sb="2" eb="4">
      <t>バンゴウ</t>
    </rPh>
    <rPh sb="5" eb="8">
      <t>ジギョウショ</t>
    </rPh>
    <rPh sb="8" eb="9">
      <t>メイ</t>
    </rPh>
    <phoneticPr fontId="2"/>
  </si>
  <si>
    <t>2810123456　○○園</t>
    <rPh sb="13" eb="14">
      <t>エン</t>
    </rPh>
    <phoneticPr fontId="2"/>
  </si>
  <si>
    <t>前年度の平均利用者数</t>
    <rPh sb="0" eb="3">
      <t>ゼンネンド</t>
    </rPh>
    <rPh sb="4" eb="6">
      <t>ヘイキン</t>
    </rPh>
    <rPh sb="6" eb="8">
      <t>リヨウ</t>
    </rPh>
    <rPh sb="8" eb="9">
      <t>シャ</t>
    </rPh>
    <rPh sb="9" eb="10">
      <t>スウ</t>
    </rPh>
    <phoneticPr fontId="2"/>
  </si>
  <si>
    <t>常勤換算人数</t>
    <rPh sb="0" eb="2">
      <t>ジョウキン</t>
    </rPh>
    <rPh sb="2" eb="4">
      <t>カンサン</t>
    </rPh>
    <rPh sb="4" eb="6">
      <t>ニンズウ</t>
    </rPh>
    <phoneticPr fontId="2"/>
  </si>
  <si>
    <t>区分</t>
    <rPh sb="0" eb="2">
      <t>クブン</t>
    </rPh>
    <phoneticPr fontId="2"/>
  </si>
  <si>
    <t>実働時間</t>
    <rPh sb="0" eb="4">
      <t>ジツドウジカン</t>
    </rPh>
    <phoneticPr fontId="2"/>
  </si>
  <si>
    <t>開始</t>
    <rPh sb="0" eb="2">
      <t>カイシ</t>
    </rPh>
    <phoneticPr fontId="2"/>
  </si>
  <si>
    <t>終了</t>
    <rPh sb="0" eb="2">
      <t>シュウリョウ</t>
    </rPh>
    <phoneticPr fontId="2"/>
  </si>
  <si>
    <t>休憩</t>
    <rPh sb="0" eb="2">
      <t>キュウケイ</t>
    </rPh>
    <phoneticPr fontId="2"/>
  </si>
  <si>
    <t xml:space="preserve"> 　　２ サービス提供時間の欄には、当該日におけるサービス提供時間の区分を、記号(a,b,…)であらわしてください。</t>
    <rPh sb="9" eb="11">
      <t>テイキョウ</t>
    </rPh>
    <rPh sb="11" eb="13">
      <t>ジカン</t>
    </rPh>
    <rPh sb="14" eb="15">
      <t>ラン</t>
    </rPh>
    <rPh sb="18" eb="20">
      <t>トウガイ</t>
    </rPh>
    <rPh sb="20" eb="21">
      <t>ヒ</t>
    </rPh>
    <rPh sb="29" eb="31">
      <t>テイキョウ</t>
    </rPh>
    <rPh sb="31" eb="33">
      <t>ジカン</t>
    </rPh>
    <rPh sb="34" eb="36">
      <t>クブン</t>
    </rPh>
    <rPh sb="38" eb="40">
      <t>キゴウ</t>
    </rPh>
    <phoneticPr fontId="2"/>
  </si>
  <si>
    <t xml:space="preserve"> 　　３ 申請する事業に係る従業者全員（管理者を含む。）について、書いてください。</t>
    <rPh sb="33" eb="34">
      <t>カ</t>
    </rPh>
    <phoneticPr fontId="2"/>
  </si>
  <si>
    <t xml:space="preserve"> 　　４ ４週間分の勤務時間の区分を、記号（①，②，・・・）であらわしてください。</t>
    <rPh sb="12" eb="14">
      <t>ジカン</t>
    </rPh>
    <rPh sb="15" eb="17">
      <t>クブン</t>
    </rPh>
    <rPh sb="19" eb="21">
      <t>キゴウ</t>
    </rPh>
    <phoneticPr fontId="2"/>
  </si>
  <si>
    <t xml:space="preserve"> 　　５ 職種ごとに下記の勤務形態の区分の順にまとめて記載してください。</t>
    <phoneticPr fontId="2"/>
  </si>
  <si>
    <t xml:space="preserve"> 　　　 勤務形態の区分　Ａ：常勤で専従　Ｂ：常勤で兼務　Ｃ：常勤以外で専従　Ｄ：常勤以外で兼務</t>
    <phoneticPr fontId="2"/>
  </si>
  <si>
    <t>　 　６ 施設において使用している勤務割表等により、職種、勤務形態、氏名及び当該業務の勤務時間が確認できる場合は、</t>
    <phoneticPr fontId="2"/>
  </si>
  <si>
    <t>　　　　その書類をもって添付書類として差し支えありません。</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</si>
  <si>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</si>
  <si>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</si>
  <si>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</si>
  <si>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</si>
  <si>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</si>
  <si>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</si>
  <si>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</si>
  <si>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</si>
  <si>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</si>
  <si>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</si>
  <si>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</si>
  <si>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</si>
  <si>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</si>
  <si>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</si>
  <si>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</si>
  <si>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</si>
  <si>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</si>
  <si>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</si>
  <si>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</si>
  <si>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</si>
  <si>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〇〇</t>
    <phoneticPr fontId="2"/>
  </si>
  <si>
    <t>管理者兼サービス管理責任者</t>
    <rPh sb="0" eb="3">
      <t>カンリシャ</t>
    </rPh>
    <rPh sb="3" eb="4">
      <t>ケン</t>
    </rPh>
    <rPh sb="8" eb="13">
      <t>カンリセキニンシャ</t>
    </rPh>
    <phoneticPr fontId="2"/>
  </si>
  <si>
    <t>B</t>
  </si>
  <si>
    <t>〇〇　〇〇</t>
    <phoneticPr fontId="2"/>
  </si>
  <si>
    <t>①</t>
  </si>
  <si>
    <t>C</t>
  </si>
  <si>
    <t>●●　●●</t>
    <phoneticPr fontId="2"/>
  </si>
  <si>
    <t>②</t>
  </si>
  <si>
    <t>●●　●●</t>
  </si>
  <si>
    <t>③</t>
  </si>
  <si>
    <t>△△　△△</t>
  </si>
  <si>
    <t>△△　△△</t>
    <phoneticPr fontId="2"/>
  </si>
  <si>
    <t>▲▲　▲▲</t>
    <phoneticPr fontId="2"/>
  </si>
  <si>
    <t>D</t>
  </si>
  <si>
    <t>▽▽　▽▽</t>
    <phoneticPr fontId="2"/>
  </si>
  <si>
    <t>▼▼　▼▼</t>
    <phoneticPr fontId="2"/>
  </si>
  <si>
    <t>□□　□□</t>
    <phoneticPr fontId="2"/>
  </si>
  <si>
    <t>□□　□□</t>
  </si>
  <si>
    <t>④</t>
  </si>
  <si>
    <t>■■　■■</t>
    <phoneticPr fontId="2"/>
  </si>
  <si>
    <t>♢♢　♢♢</t>
    <phoneticPr fontId="2"/>
  </si>
  <si>
    <t>♢♢　♢♢</t>
  </si>
  <si>
    <t>▽▽　▽▽</t>
  </si>
  <si>
    <t>A</t>
  </si>
  <si>
    <t>♦♦　♦♦</t>
    <phoneticPr fontId="2"/>
  </si>
  <si>
    <t>▲▲　▲▲</t>
  </si>
  <si>
    <t>⑥</t>
  </si>
  <si>
    <t>⑤</t>
  </si>
  <si>
    <t>💎💎　💎💎</t>
    <phoneticPr fontId="2"/>
  </si>
  <si>
    <t>💎💎　💎💎</t>
  </si>
  <si>
    <t>事業番号・事業所名</t>
    <rPh sb="0" eb="2">
      <t>ジギョウ</t>
    </rPh>
    <rPh sb="2" eb="4">
      <t>バンゴウ</t>
    </rPh>
    <rPh sb="5" eb="7">
      <t>ジギョウ</t>
    </rPh>
    <rPh sb="7" eb="8">
      <t>ショ</t>
    </rPh>
    <rPh sb="8" eb="9">
      <t>メイ</t>
    </rPh>
    <phoneticPr fontId="2"/>
  </si>
  <si>
    <t xml:space="preserve"> 従業者の勤務の体制及び勤務形態一覧表</t>
    <phoneticPr fontId="2"/>
  </si>
  <si>
    <t>事前調書2-1</t>
    <rPh sb="0" eb="4">
      <t>ジゼンチョウショ</t>
    </rPh>
    <phoneticPr fontId="2"/>
  </si>
  <si>
    <t>0：00～24：00</t>
    <phoneticPr fontId="2"/>
  </si>
  <si>
    <t xml:space="preserve"> 備考１ 「サービス提供時間の区分」「勤務時間及び所定労働時間の区分」に時間を入力してください。                                                                                                                    </t>
    <rPh sb="36" eb="38">
      <t>ジカン</t>
    </rPh>
    <rPh sb="39" eb="41">
      <t>ニュウリョク</t>
    </rPh>
    <phoneticPr fontId="2"/>
  </si>
  <si>
    <t>事前調書2-2</t>
    <rPh sb="0" eb="4">
      <t>ジゼンチョウショ</t>
    </rPh>
    <phoneticPr fontId="2"/>
  </si>
  <si>
    <t>黄色のセルへ、入力またはリストから選択してください。</t>
    <rPh sb="0" eb="2">
      <t>キイロ</t>
    </rPh>
    <rPh sb="7" eb="9">
      <t>ニュウリョク</t>
    </rPh>
    <rPh sb="17" eb="19">
      <t>センタク</t>
    </rPh>
    <phoneticPr fontId="2"/>
  </si>
  <si>
    <t>項目</t>
    <rPh sb="0" eb="2">
      <t>コウモク</t>
    </rPh>
    <phoneticPr fontId="2"/>
  </si>
  <si>
    <t>内容</t>
    <rPh sb="0" eb="2">
      <t>ナイヨウ</t>
    </rPh>
    <phoneticPr fontId="2"/>
  </si>
  <si>
    <t>状況</t>
    <rPh sb="0" eb="2">
      <t>ジョウキョウ</t>
    </rPh>
    <phoneticPr fontId="2"/>
  </si>
  <si>
    <t>要改善内容</t>
    <rPh sb="0" eb="1">
      <t>ヨウ</t>
    </rPh>
    <rPh sb="1" eb="3">
      <t>カイゼン</t>
    </rPh>
    <rPh sb="3" eb="5">
      <t>ナイヨウ</t>
    </rPh>
    <phoneticPr fontId="2"/>
  </si>
  <si>
    <t>リスト元</t>
    <rPh sb="3" eb="4">
      <t>モト</t>
    </rPh>
    <phoneticPr fontId="2"/>
  </si>
  <si>
    <t>指摘なし</t>
    <rPh sb="0" eb="2">
      <t>シテキ</t>
    </rPh>
    <phoneticPr fontId="2"/>
  </si>
  <si>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2"/>
  </si>
  <si>
    <t>全て掲示済</t>
    <rPh sb="0" eb="1">
      <t>スベ</t>
    </rPh>
    <rPh sb="2" eb="5">
      <t>ケイジズ</t>
    </rPh>
    <phoneticPr fontId="2"/>
  </si>
  <si>
    <t>未掲出あり</t>
    <rPh sb="0" eb="3">
      <t>ミケイシュツ</t>
    </rPh>
    <phoneticPr fontId="2"/>
  </si>
  <si>
    <t>運営規程の概要</t>
    <phoneticPr fontId="2"/>
  </si>
  <si>
    <t>〇</t>
    <phoneticPr fontId="2"/>
  </si>
  <si>
    <t>従業者の勤務体制（職種・常勤・非常勤ごと等の人数）</t>
    <phoneticPr fontId="2"/>
  </si>
  <si>
    <t>×</t>
    <phoneticPr fontId="2"/>
  </si>
  <si>
    <t>協力医療機関</t>
    <phoneticPr fontId="2"/>
  </si>
  <si>
    <t>その他サービス選択に資する事項（苦情処理の体制・第三者評価の実施状況など）</t>
    <rPh sb="2" eb="3">
      <t>タ</t>
    </rPh>
    <rPh sb="10" eb="11">
      <t>シ</t>
    </rPh>
    <phoneticPr fontId="2"/>
  </si>
  <si>
    <t>契約が成立した時は、利用者の受給者証に事業所の名称、契約日、当該事業所の契約支給量等を記載することとされているので、記載したことを証するため、事業者記入欄の写しを保管すること。</t>
    <phoneticPr fontId="2"/>
  </si>
  <si>
    <t>保管している</t>
    <rPh sb="0" eb="2">
      <t>ホカン</t>
    </rPh>
    <phoneticPr fontId="2"/>
  </si>
  <si>
    <t>保管していない</t>
    <rPh sb="0" eb="2">
      <t>ホカン</t>
    </rPh>
    <phoneticPr fontId="2"/>
  </si>
  <si>
    <t>事故発生時の対応</t>
    <rPh sb="0" eb="2">
      <t>ジコ</t>
    </rPh>
    <rPh sb="2" eb="5">
      <t>ハッセイジ</t>
    </rPh>
    <rPh sb="6" eb="8">
      <t>タイオウ</t>
    </rPh>
    <phoneticPr fontId="4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</si>
  <si>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</si>
  <si>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2"/>
  </si>
  <si>
    <t>加入済</t>
  </si>
  <si>
    <t>未加入、期限切れ</t>
  </si>
  <si>
    <t>会社名【下記に入力してください】</t>
    <rPh sb="4" eb="6">
      <t>カキ</t>
    </rPh>
    <rPh sb="7" eb="9">
      <t>ニュウリョク</t>
    </rPh>
    <phoneticPr fontId="2"/>
  </si>
  <si>
    <t>加入期間【下記に入力してください】</t>
    <rPh sb="5" eb="7">
      <t>カキ</t>
    </rPh>
    <rPh sb="8" eb="10">
      <t>ニュウリョク</t>
    </rPh>
    <phoneticPr fontId="2"/>
  </si>
  <si>
    <t>会計の区分</t>
    <rPh sb="0" eb="2">
      <t>カイケイ</t>
    </rPh>
    <rPh sb="3" eb="5">
      <t>クブン</t>
    </rPh>
    <phoneticPr fontId="4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</si>
  <si>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3"/>
  </si>
  <si>
    <t>区分済み</t>
    <rPh sb="0" eb="2">
      <t>クブン</t>
    </rPh>
    <rPh sb="2" eb="3">
      <t>ズ</t>
    </rPh>
    <phoneticPr fontId="2"/>
  </si>
  <si>
    <t>未区分</t>
    <rPh sb="0" eb="3">
      <t>ミクブン</t>
    </rPh>
    <phoneticPr fontId="2"/>
  </si>
  <si>
    <t>給付費等の額に係る通知等</t>
    <rPh sb="0" eb="2">
      <t>キュウフ</t>
    </rPh>
    <rPh sb="2" eb="3">
      <t>ヒ</t>
    </rPh>
    <rPh sb="3" eb="4">
      <t>トウ</t>
    </rPh>
    <rPh sb="5" eb="6">
      <t>ガク</t>
    </rPh>
    <rPh sb="7" eb="8">
      <t>カカ</t>
    </rPh>
    <rPh sb="9" eb="11">
      <t>ツウチ</t>
    </rPh>
    <rPh sb="11" eb="12">
      <t>ナド</t>
    </rPh>
    <phoneticPr fontId="43"/>
  </si>
  <si>
    <t>通知している</t>
    <rPh sb="0" eb="2">
      <t>ツウチ</t>
    </rPh>
    <phoneticPr fontId="2"/>
  </si>
  <si>
    <t>通知不備あり</t>
    <rPh sb="0" eb="2">
      <t>ツウチ</t>
    </rPh>
    <rPh sb="2" eb="4">
      <t>フビ</t>
    </rPh>
    <phoneticPr fontId="2"/>
  </si>
  <si>
    <t>通知していない</t>
    <rPh sb="0" eb="2">
      <t>ツウチ</t>
    </rPh>
    <phoneticPr fontId="2"/>
  </si>
  <si>
    <t>利用者からの支払い</t>
    <rPh sb="0" eb="3">
      <t>リヨウシャ</t>
    </rPh>
    <rPh sb="6" eb="8">
      <t>シハラ</t>
    </rPh>
    <phoneticPr fontId="43"/>
  </si>
  <si>
    <t>該当なし</t>
    <rPh sb="0" eb="2">
      <t>ガイトウ</t>
    </rPh>
    <phoneticPr fontId="2"/>
  </si>
  <si>
    <t>利用者負担額が発生した場合、請求書を発行し、支払を受けること。</t>
    <rPh sb="7" eb="9">
      <t>ハッセイ</t>
    </rPh>
    <rPh sb="11" eb="13">
      <t>バアイ</t>
    </rPh>
    <rPh sb="14" eb="17">
      <t>セイキュウショ</t>
    </rPh>
    <rPh sb="18" eb="20">
      <t>ハッコウ</t>
    </rPh>
    <phoneticPr fontId="2"/>
  </si>
  <si>
    <t>支払を受けている</t>
    <rPh sb="0" eb="2">
      <t>シハラ</t>
    </rPh>
    <rPh sb="3" eb="4">
      <t>ウ</t>
    </rPh>
    <phoneticPr fontId="2"/>
  </si>
  <si>
    <t>支払を受けていない</t>
    <rPh sb="0" eb="2">
      <t>シハラ</t>
    </rPh>
    <rPh sb="3" eb="4">
      <t>ウ</t>
    </rPh>
    <phoneticPr fontId="2"/>
  </si>
  <si>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2"/>
  </si>
  <si>
    <t>交付している</t>
    <phoneticPr fontId="2"/>
  </si>
  <si>
    <t>交付していない</t>
    <rPh sb="0" eb="2">
      <t>コウフ</t>
    </rPh>
    <phoneticPr fontId="2"/>
  </si>
  <si>
    <t>注３　※の項目は、施設入所支援において複数のサービス提供単位を設定する場合に記載してください。</t>
    <rPh sb="0" eb="1">
      <t>チュウ</t>
    </rPh>
    <rPh sb="5" eb="7">
      <t>コウモク</t>
    </rPh>
    <rPh sb="9" eb="11">
      <t>シセツ</t>
    </rPh>
    <rPh sb="11" eb="13">
      <t>ニュウショ</t>
    </rPh>
    <rPh sb="13" eb="15">
      <t>シエン</t>
    </rPh>
    <rPh sb="19" eb="21">
      <t>フクスウ</t>
    </rPh>
    <rPh sb="26" eb="28">
      <t>テイキョウ</t>
    </rPh>
    <rPh sb="28" eb="30">
      <t>タンイ</t>
    </rPh>
    <rPh sb="31" eb="33">
      <t>セッテイ</t>
    </rPh>
    <rPh sb="35" eb="37">
      <t>バアイ</t>
    </rPh>
    <phoneticPr fontId="2"/>
  </si>
  <si>
    <t>施設入所支援</t>
  </si>
  <si>
    <t>施設入所支援</t>
    <rPh sb="0" eb="6">
      <t>シセツニュウショシエン</t>
    </rPh>
    <phoneticPr fontId="2"/>
  </si>
  <si>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2"/>
  </si>
  <si>
    <t>指針の整備を行っていますか。</t>
    <rPh sb="0" eb="2">
      <t>シシン</t>
    </rPh>
    <rPh sb="3" eb="5">
      <t>セイビ</t>
    </rPh>
    <rPh sb="6" eb="7">
      <t>オコナ</t>
    </rPh>
    <phoneticPr fontId="2"/>
  </si>
  <si>
    <t>指針を整備済み</t>
    <phoneticPr fontId="2"/>
  </si>
  <si>
    <t>指針の整備ができていない</t>
    <phoneticPr fontId="2"/>
  </si>
  <si>
    <t>の設置状況</t>
    <rPh sb="1" eb="5">
      <t>セッチジョウキョウ</t>
    </rPh>
    <phoneticPr fontId="2"/>
  </si>
  <si>
    <t>設置していない</t>
    <rPh sb="0" eb="2">
      <t>セッチ</t>
    </rPh>
    <phoneticPr fontId="2"/>
  </si>
  <si>
    <t>設置済み</t>
    <rPh sb="0" eb="3">
      <t>セッチズ</t>
    </rPh>
    <phoneticPr fontId="2"/>
  </si>
  <si>
    <t>年</t>
    <rPh sb="0" eb="1">
      <t>ネン</t>
    </rPh>
    <phoneticPr fontId="2"/>
  </si>
  <si>
    <t>（直近の開催年月日</t>
    <rPh sb="1" eb="3">
      <t>チョッキン</t>
    </rPh>
    <rPh sb="4" eb="6">
      <t>カイサイ</t>
    </rPh>
    <rPh sb="6" eb="9">
      <t>ネンガッピ</t>
    </rPh>
    <phoneticPr fontId="2"/>
  </si>
  <si>
    <t>/　　/</t>
    <phoneticPr fontId="2"/>
  </si>
  <si>
    <t>）</t>
    <phoneticPr fontId="2"/>
  </si>
  <si>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2"/>
  </si>
  <si>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2"/>
  </si>
  <si>
    <t>同意を得ている</t>
    <phoneticPr fontId="2"/>
  </si>
  <si>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</si>
  <si>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2"/>
  </si>
  <si>
    <t>記録している</t>
  </si>
  <si>
    <t>拘束理由等を記録していますか。</t>
    <phoneticPr fontId="2"/>
  </si>
  <si>
    <t>記録していない</t>
  </si>
  <si>
    <t>実施している</t>
    <phoneticPr fontId="2"/>
  </si>
  <si>
    <t>実施していない</t>
  </si>
  <si>
    <t>（５）</t>
    <phoneticPr fontId="2"/>
  </si>
  <si>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2"/>
  </si>
  <si>
    <t>研修を定期的に開催していますか。</t>
    <rPh sb="0" eb="2">
      <t>ケンシュウ</t>
    </rPh>
    <rPh sb="3" eb="6">
      <t>テイキテキ</t>
    </rPh>
    <rPh sb="7" eb="9">
      <t>カイサイ</t>
    </rPh>
    <phoneticPr fontId="2"/>
  </si>
  <si>
    <t>開催している</t>
    <rPh sb="0" eb="2">
      <t>カイサイ</t>
    </rPh>
    <phoneticPr fontId="2"/>
  </si>
  <si>
    <t>開催していない</t>
    <rPh sb="0" eb="2">
      <t>カイサイ</t>
    </rPh>
    <phoneticPr fontId="2"/>
  </si>
  <si>
    <t>研修の開催状況</t>
    <rPh sb="0" eb="2">
      <t>ケンシュウ</t>
    </rPh>
    <rPh sb="3" eb="5">
      <t>カイサイ</t>
    </rPh>
    <rPh sb="5" eb="7">
      <t>ジョウキョウ</t>
    </rPh>
    <phoneticPr fontId="2"/>
  </si>
  <si>
    <t>黄色のセルへ、入力またはリストから選択してください。</t>
    <phoneticPr fontId="2"/>
  </si>
  <si>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2"/>
  </si>
  <si>
    <t>必要事項</t>
    <rPh sb="0" eb="2">
      <t>ヒツヨウ</t>
    </rPh>
    <rPh sb="2" eb="4">
      <t>ジコウ</t>
    </rPh>
    <phoneticPr fontId="2"/>
  </si>
  <si>
    <t>障害福祉ｻｰﾋﾞｽ事業所ごとに経理を区分し、当該事業の会計をその他の事業の会計と区分すること。</t>
    <rPh sb="0" eb="2">
      <t>ショウガイ</t>
    </rPh>
    <rPh sb="2" eb="4">
      <t>フクシ</t>
    </rPh>
    <rPh sb="22" eb="24">
      <t>トウガイ</t>
    </rPh>
    <phoneticPr fontId="2"/>
  </si>
  <si>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3"/>
  </si>
  <si>
    <t>法定代理受領により給付費を受領した後(サービス提供月の翌々月の15日以降)に、各利用者に対して、給付費の受領額を通知すること。</t>
    <phoneticPr fontId="2"/>
  </si>
  <si>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5"/>
  </si>
  <si>
    <t>実施していない</t>
    <rPh sb="0" eb="2">
      <t>ジッシ</t>
    </rPh>
    <phoneticPr fontId="2"/>
  </si>
  <si>
    <t>事前調書の作成にあたって</t>
    <rPh sb="0" eb="4">
      <t>ジゼンチョウショ</t>
    </rPh>
    <rPh sb="5" eb="7">
      <t>サクセイ</t>
    </rPh>
    <phoneticPr fontId="2"/>
  </si>
  <si>
    <t>１．提出すべき事前調書　</t>
    <rPh sb="2" eb="4">
      <t>テイシュツ</t>
    </rPh>
    <rPh sb="7" eb="9">
      <t>ジゼン</t>
    </rPh>
    <rPh sb="9" eb="11">
      <t>チョウショ</t>
    </rPh>
    <phoneticPr fontId="2"/>
  </si>
  <si>
    <t>調書タイトル</t>
    <rPh sb="0" eb="2">
      <t>チョウショ</t>
    </rPh>
    <phoneticPr fontId="2"/>
  </si>
  <si>
    <t>入力すべき内容</t>
    <rPh sb="0" eb="2">
      <t>ニュウリョク</t>
    </rPh>
    <rPh sb="5" eb="7">
      <t>ナイヨウ</t>
    </rPh>
    <phoneticPr fontId="2"/>
  </si>
  <si>
    <t>提出</t>
    <rPh sb="0" eb="2">
      <t>テイシュツ</t>
    </rPh>
    <phoneticPr fontId="2"/>
  </si>
  <si>
    <t>調書1-1,1-2(2月分)</t>
    <rPh sb="0" eb="2">
      <t>チョウショ</t>
    </rPh>
    <rPh sb="11" eb="13">
      <t>ツキブン</t>
    </rPh>
    <phoneticPr fontId="2"/>
  </si>
  <si>
    <t>必須</t>
    <rPh sb="0" eb="2">
      <t>ヒッス</t>
    </rPh>
    <phoneticPr fontId="2"/>
  </si>
  <si>
    <t>調書2-1,2-2(2月分)</t>
    <rPh sb="0" eb="2">
      <t>チョウショ</t>
    </rPh>
    <rPh sb="11" eb="13">
      <t>ツキブン</t>
    </rPh>
    <phoneticPr fontId="2"/>
  </si>
  <si>
    <t>調書４</t>
    <phoneticPr fontId="2"/>
  </si>
  <si>
    <t>その他自己点検した結果の報告</t>
    <rPh sb="2" eb="3">
      <t>タ</t>
    </rPh>
    <rPh sb="3" eb="7">
      <t>ジコテンケン</t>
    </rPh>
    <rPh sb="9" eb="11">
      <t>ケッカ</t>
    </rPh>
    <rPh sb="12" eb="14">
      <t>ホウコク</t>
    </rPh>
    <phoneticPr fontId="2"/>
  </si>
  <si>
    <t>２．作成の流れ</t>
    <rPh sb="2" eb="4">
      <t>サクセイ</t>
    </rPh>
    <rPh sb="5" eb="6">
      <t>ナガ</t>
    </rPh>
    <phoneticPr fontId="2"/>
  </si>
  <si>
    <t>流れ</t>
    <rPh sb="0" eb="1">
      <t>ナガ</t>
    </rPh>
    <phoneticPr fontId="2"/>
  </si>
  <si>
    <t xml:space="preserve"> </t>
    <phoneticPr fontId="2"/>
  </si>
  <si>
    <t>※黄色のセルは入力しないでください</t>
    <phoneticPr fontId="2"/>
  </si>
  <si>
    <t>※複数の単位がある場合は、シートをコピーしてください。</t>
    <rPh sb="1" eb="3">
      <t>フクスウ</t>
    </rPh>
    <rPh sb="4" eb="6">
      <t>タンイ</t>
    </rPh>
    <rPh sb="9" eb="11">
      <t>バアイ</t>
    </rPh>
    <phoneticPr fontId="2"/>
  </si>
  <si>
    <t>生活介護</t>
    <rPh sb="0" eb="2">
      <t>セイカツ</t>
    </rPh>
    <rPh sb="2" eb="4">
      <t>カイゴ</t>
    </rPh>
    <phoneticPr fontId="2"/>
  </si>
  <si>
    <t>事業所番号・名</t>
    <rPh sb="0" eb="3">
      <t>ジギョウショ</t>
    </rPh>
    <rPh sb="3" eb="5">
      <t>バンゴウ</t>
    </rPh>
    <rPh sb="6" eb="7">
      <t>ナ</t>
    </rPh>
    <phoneticPr fontId="2"/>
  </si>
  <si>
    <t>定  員</t>
    <rPh sb="0" eb="1">
      <t>サダム</t>
    </rPh>
    <rPh sb="3" eb="4">
      <t>イン</t>
    </rPh>
    <phoneticPr fontId="2"/>
  </si>
  <si>
    <t>平均利用者数</t>
    <rPh sb="0" eb="5">
      <t>ヘイキンリヨウシャ</t>
    </rPh>
    <rPh sb="5" eb="6">
      <t>スウ</t>
    </rPh>
    <phoneticPr fontId="2"/>
  </si>
  <si>
    <t>必要な人員配置</t>
    <rPh sb="0" eb="2">
      <t>ヒツヨウ</t>
    </rPh>
    <rPh sb="3" eb="5">
      <t>ジンイン</t>
    </rPh>
    <rPh sb="5" eb="7">
      <t>ハイチ</t>
    </rPh>
    <phoneticPr fontId="2"/>
  </si>
  <si>
    <t>◇　平均利用者数算定シート（生活介護）</t>
    <rPh sb="2" eb="4">
      <t>ヘイキン</t>
    </rPh>
    <rPh sb="4" eb="7">
      <t>リヨウシャ</t>
    </rPh>
    <rPh sb="7" eb="8">
      <t>スウ</t>
    </rPh>
    <rPh sb="8" eb="10">
      <t>サンテイ</t>
    </rPh>
    <rPh sb="14" eb="16">
      <t>セイカツ</t>
    </rPh>
    <rPh sb="16" eb="18">
      <t>カイゴ</t>
    </rPh>
    <phoneticPr fontId="2"/>
  </si>
  <si>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2"/>
  </si>
  <si>
    <t>障害支援区分</t>
    <rPh sb="0" eb="2">
      <t>ショウガイ</t>
    </rPh>
    <rPh sb="2" eb="4">
      <t>シエン</t>
    </rPh>
    <rPh sb="4" eb="6">
      <t>クブン</t>
    </rPh>
    <phoneticPr fontId="2"/>
  </si>
  <si>
    <t>月別開所日数</t>
    <rPh sb="0" eb="1">
      <t>ゲツ</t>
    </rPh>
    <rPh sb="1" eb="2">
      <t>ベツ</t>
    </rPh>
    <rPh sb="2" eb="4">
      <t>カイショ</t>
    </rPh>
    <rPh sb="4" eb="6">
      <t>ニッスウ</t>
    </rPh>
    <phoneticPr fontId="2"/>
  </si>
  <si>
    <t>平均障害支援区分</t>
    <rPh sb="0" eb="2">
      <t>ヘイキン</t>
    </rPh>
    <rPh sb="2" eb="4">
      <t>ショウガイ</t>
    </rPh>
    <rPh sb="4" eb="6">
      <t>シエン</t>
    </rPh>
    <rPh sb="6" eb="8">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</si>
  <si>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</si>
  <si>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</si>
  <si>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</si>
  <si>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</si>
  <si>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</si>
  <si>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値</t>
    <rPh sb="0" eb="1">
      <t>アタイ</t>
    </rPh>
    <phoneticPr fontId="2"/>
  </si>
  <si>
    <t>調書３</t>
    <rPh sb="0" eb="2">
      <t>チョウショ</t>
    </rPh>
    <phoneticPr fontId="2"/>
  </si>
  <si>
    <t>前年度の利用者数の状況（生活介護）</t>
    <rPh sb="0" eb="3">
      <t>ゼンネンド</t>
    </rPh>
    <rPh sb="4" eb="6">
      <t>リヨウ</t>
    </rPh>
    <rPh sb="6" eb="7">
      <t>シャ</t>
    </rPh>
    <rPh sb="7" eb="8">
      <t>スウ</t>
    </rPh>
    <rPh sb="9" eb="11">
      <t>ジョウキョウ</t>
    </rPh>
    <rPh sb="12" eb="14">
      <t>セイカツ</t>
    </rPh>
    <rPh sb="14" eb="16">
      <t>カイゴ</t>
    </rPh>
    <phoneticPr fontId="2"/>
  </si>
  <si>
    <t>調書５</t>
    <phoneticPr fontId="2"/>
  </si>
  <si>
    <t>事前調書３　前年度平均利用者数</t>
    <rPh sb="0" eb="2">
      <t>ジゼン</t>
    </rPh>
    <rPh sb="2" eb="4">
      <t>チョウショ</t>
    </rPh>
    <rPh sb="6" eb="9">
      <t>ゼンネンド</t>
    </rPh>
    <rPh sb="9" eb="11">
      <t>ヘイキン</t>
    </rPh>
    <rPh sb="11" eb="15">
      <t>リヨウシャスウ</t>
    </rPh>
    <phoneticPr fontId="2"/>
  </si>
  <si>
    <t>事前調書５　その他自己点検調書</t>
    <rPh sb="0" eb="4">
      <t>ジゼンチョウショ</t>
    </rPh>
    <rPh sb="8" eb="9">
      <t>タ</t>
    </rPh>
    <rPh sb="9" eb="13">
      <t>ジコテンケン</t>
    </rPh>
    <rPh sb="13" eb="15">
      <t>チョウショ</t>
    </rPh>
    <phoneticPr fontId="2"/>
  </si>
  <si>
    <t>調書６</t>
    <rPh sb="0" eb="2">
      <t>チョウショ</t>
    </rPh>
    <phoneticPr fontId="2"/>
  </si>
  <si>
    <t>生産活動を行っている場合のみ</t>
    <rPh sb="0" eb="4">
      <t>セイサンカツドウ</t>
    </rPh>
    <rPh sb="5" eb="6">
      <t>オコナ</t>
    </rPh>
    <rPh sb="10" eb="12">
      <t>バアイ</t>
    </rPh>
    <phoneticPr fontId="2"/>
  </si>
  <si>
    <t>事業所番号・名</t>
    <rPh sb="0" eb="3">
      <t>ジギョウショ</t>
    </rPh>
    <rPh sb="3" eb="5">
      <t>バンゴウ</t>
    </rPh>
    <rPh sb="6" eb="7">
      <t>メイ</t>
    </rPh>
    <phoneticPr fontId="2"/>
  </si>
  <si>
    <t>作業１</t>
    <rPh sb="0" eb="2">
      <t>サギョウ</t>
    </rPh>
    <phoneticPr fontId="2"/>
  </si>
  <si>
    <t>作業２</t>
    <rPh sb="0" eb="2">
      <t>サギョウ</t>
    </rPh>
    <phoneticPr fontId="2"/>
  </si>
  <si>
    <t>作業３</t>
    <rPh sb="0" eb="2">
      <t>サギョウ</t>
    </rPh>
    <phoneticPr fontId="2"/>
  </si>
  <si>
    <t>〇印</t>
    <rPh sb="1" eb="2">
      <t>シルシ</t>
    </rPh>
    <phoneticPr fontId="65"/>
  </si>
  <si>
    <t>内容</t>
    <rPh sb="0" eb="2">
      <t>ナイヨウ</t>
    </rPh>
    <phoneticPr fontId="65"/>
  </si>
  <si>
    <t>具体的な内容</t>
    <rPh sb="0" eb="3">
      <t>グタイテキ</t>
    </rPh>
    <rPh sb="4" eb="6">
      <t>ナイヨウ</t>
    </rPh>
    <phoneticPr fontId="65"/>
  </si>
  <si>
    <t>当該サービスのサービス報酬</t>
    <rPh sb="0" eb="2">
      <t>トウガイ</t>
    </rPh>
    <rPh sb="11" eb="13">
      <t>ホウシュウ</t>
    </rPh>
    <phoneticPr fontId="65"/>
  </si>
  <si>
    <t>他のサービスの事業収入</t>
    <rPh sb="0" eb="1">
      <t>タ</t>
    </rPh>
    <rPh sb="7" eb="9">
      <t>ジギョウ</t>
    </rPh>
    <rPh sb="9" eb="11">
      <t>シュウニュウ</t>
    </rPh>
    <phoneticPr fontId="65"/>
  </si>
  <si>
    <t xml:space="preserve"> サービス名を記載⇒</t>
    <phoneticPr fontId="65"/>
  </si>
  <si>
    <t>他のサービスの報酬</t>
    <rPh sb="0" eb="1">
      <t>タ</t>
    </rPh>
    <rPh sb="7" eb="9">
      <t>ホウシュウ</t>
    </rPh>
    <phoneticPr fontId="65"/>
  </si>
  <si>
    <t xml:space="preserve"> サービス名を記載⇒</t>
    <rPh sb="7" eb="9">
      <t>キサイ</t>
    </rPh>
    <phoneticPr fontId="65"/>
  </si>
  <si>
    <t>前年度までの積立金</t>
    <rPh sb="0" eb="3">
      <t>ゼンネンド</t>
    </rPh>
    <rPh sb="6" eb="9">
      <t>ツミタテキン</t>
    </rPh>
    <phoneticPr fontId="65"/>
  </si>
  <si>
    <t>借入金</t>
    <rPh sb="0" eb="3">
      <t>カリイレキン</t>
    </rPh>
    <phoneticPr fontId="65"/>
  </si>
  <si>
    <t>その他　　　　　　　　　　　　　　　　　　　　　　　　　　　　　　　　</t>
    <rPh sb="2" eb="3">
      <t>タ</t>
    </rPh>
    <phoneticPr fontId="65"/>
  </si>
  <si>
    <t>具体的に記載⇒</t>
    <phoneticPr fontId="65"/>
  </si>
  <si>
    <t>事前調書６　就労支援事業会計調書(前年度)</t>
    <rPh sb="0" eb="2">
      <t>ジゼン</t>
    </rPh>
    <rPh sb="2" eb="4">
      <t>チョウショ</t>
    </rPh>
    <rPh sb="6" eb="8">
      <t>シュウロウ</t>
    </rPh>
    <rPh sb="8" eb="10">
      <t>シエン</t>
    </rPh>
    <rPh sb="10" eb="12">
      <t>ジギョウ</t>
    </rPh>
    <rPh sb="12" eb="14">
      <t>カイケイ</t>
    </rPh>
    <rPh sb="14" eb="16">
      <t>チョウショ</t>
    </rPh>
    <rPh sb="17" eb="20">
      <t>ゼンネンド</t>
    </rPh>
    <phoneticPr fontId="2"/>
  </si>
  <si>
    <t>就労支援事業会計調書(前年度)</t>
    <phoneticPr fontId="2"/>
  </si>
  <si>
    <t>従業者の出退勤（実績）の状況
※前年度の平均利用者数については、
各サービス毎にご記載ください。
例）「施設入所　〇人、生活介護〇人、短期入所〇人」
※昼間実施サービスが複数ある場合はどのサービスの従業者か分かるようにご記載ださい。（シートを追加することも可能です）</t>
    <rPh sb="0" eb="3">
      <t>ジュウギョウシャ</t>
    </rPh>
    <rPh sb="4" eb="7">
      <t>シュツタイキン</t>
    </rPh>
    <rPh sb="8" eb="10">
      <t>ジッセキ</t>
    </rPh>
    <rPh sb="12" eb="14">
      <t>ジョウキョウ</t>
    </rPh>
    <rPh sb="16" eb="19">
      <t>ゼンネンド</t>
    </rPh>
    <rPh sb="20" eb="22">
      <t>ヘイキン</t>
    </rPh>
    <rPh sb="22" eb="25">
      <t>リヨウシャ</t>
    </rPh>
    <rPh sb="25" eb="26">
      <t>スウ</t>
    </rPh>
    <rPh sb="33" eb="34">
      <t>カク</t>
    </rPh>
    <rPh sb="38" eb="39">
      <t>ゴト</t>
    </rPh>
    <rPh sb="41" eb="43">
      <t>キサイ</t>
    </rPh>
    <rPh sb="49" eb="50">
      <t>レイ</t>
    </rPh>
    <rPh sb="52" eb="54">
      <t>シセツ</t>
    </rPh>
    <rPh sb="54" eb="56">
      <t>ニュウショ</t>
    </rPh>
    <rPh sb="58" eb="59">
      <t>ニン</t>
    </rPh>
    <rPh sb="60" eb="62">
      <t>セイカツ</t>
    </rPh>
    <rPh sb="62" eb="64">
      <t>カイゴ</t>
    </rPh>
    <rPh sb="65" eb="66">
      <t>ニン</t>
    </rPh>
    <rPh sb="67" eb="71">
      <t>タンキニュウショ</t>
    </rPh>
    <rPh sb="72" eb="73">
      <t>ニン</t>
    </rPh>
    <rPh sb="76" eb="78">
      <t>ヒルマ</t>
    </rPh>
    <rPh sb="78" eb="80">
      <t>ジッシ</t>
    </rPh>
    <rPh sb="85" eb="87">
      <t>フクスウ</t>
    </rPh>
    <rPh sb="89" eb="91">
      <t>バアイ</t>
    </rPh>
    <rPh sb="99" eb="102">
      <t>ジュウギョウシャ</t>
    </rPh>
    <rPh sb="103" eb="104">
      <t>ワ</t>
    </rPh>
    <rPh sb="110" eb="112">
      <t>キサイ</t>
    </rPh>
    <rPh sb="121" eb="123">
      <t>ツイカ</t>
    </rPh>
    <rPh sb="128" eb="130">
      <t>カノウ</t>
    </rPh>
    <phoneticPr fontId="2"/>
  </si>
  <si>
    <t>１　事業内容
　 （具体的な作業
　　内容等）</t>
    <rPh sb="2" eb="4">
      <t>ジギョウ</t>
    </rPh>
    <rPh sb="4" eb="6">
      <t>ナイヨウ</t>
    </rPh>
    <rPh sb="10" eb="13">
      <t>グタイテキ</t>
    </rPh>
    <rPh sb="14" eb="15">
      <t>サク</t>
    </rPh>
    <rPh sb="15" eb="16">
      <t>ギョウ</t>
    </rPh>
    <rPh sb="19" eb="21">
      <t>ナイヨウ</t>
    </rPh>
    <rPh sb="21" eb="22">
      <t>トウ</t>
    </rPh>
    <phoneticPr fontId="65"/>
  </si>
  <si>
    <t>２　事業収入
　 （単位：円）</t>
    <rPh sb="2" eb="4">
      <t>ジギョウ</t>
    </rPh>
    <rPh sb="4" eb="6">
      <t>シュウニュウ</t>
    </rPh>
    <rPh sb="10" eb="12">
      <t>タンイ</t>
    </rPh>
    <rPh sb="13" eb="14">
      <t>エン</t>
    </rPh>
    <phoneticPr fontId="65"/>
  </si>
  <si>
    <t>３　必要経費
　 （単位：円）</t>
    <rPh sb="2" eb="4">
      <t>ヒツヨウ</t>
    </rPh>
    <rPh sb="4" eb="6">
      <t>ケイヒ</t>
    </rPh>
    <rPh sb="10" eb="12">
      <t>タンイ</t>
    </rPh>
    <rPh sb="13" eb="14">
      <t>エン</t>
    </rPh>
    <phoneticPr fontId="65"/>
  </si>
  <si>
    <t>４　事業収入－経費
　 （単位：円）</t>
    <rPh sb="2" eb="4">
      <t>ジギョウ</t>
    </rPh>
    <rPh sb="4" eb="6">
      <t>シュウニュウ</t>
    </rPh>
    <rPh sb="7" eb="9">
      <t>ケイヒ</t>
    </rPh>
    <rPh sb="13" eb="15">
      <t>タンイ</t>
    </rPh>
    <rPh sb="16" eb="17">
      <t>エン</t>
    </rPh>
    <phoneticPr fontId="65"/>
  </si>
  <si>
    <t>５　総賃金（工賃）
　 （単位：円）</t>
    <rPh sb="2" eb="3">
      <t>ソウ</t>
    </rPh>
    <rPh sb="3" eb="5">
      <t>チンギン</t>
    </rPh>
    <rPh sb="6" eb="8">
      <t>コウチン</t>
    </rPh>
    <rPh sb="13" eb="15">
      <t>タンイ</t>
    </rPh>
    <rPh sb="16" eb="17">
      <t>エン</t>
    </rPh>
    <phoneticPr fontId="65"/>
  </si>
  <si>
    <t>６　支払対象
　　延べ利用者数　　
　　(単位：人）</t>
    <rPh sb="2" eb="4">
      <t>シハラ</t>
    </rPh>
    <rPh sb="4" eb="6">
      <t>タイショウ</t>
    </rPh>
    <rPh sb="9" eb="10">
      <t>ノ</t>
    </rPh>
    <rPh sb="11" eb="14">
      <t>リヨウシャ</t>
    </rPh>
    <rPh sb="14" eb="15">
      <t>スウ</t>
    </rPh>
    <rPh sb="21" eb="23">
      <t>タンイ</t>
    </rPh>
    <rPh sb="24" eb="25">
      <t>ヒト</t>
    </rPh>
    <phoneticPr fontId="65"/>
  </si>
  <si>
    <t>７　年間開所日数
　 （単位：日）</t>
    <rPh sb="2" eb="4">
      <t>ネンカン</t>
    </rPh>
    <rPh sb="4" eb="6">
      <t>カイショ</t>
    </rPh>
    <rPh sb="6" eb="8">
      <t>ニッスウ</t>
    </rPh>
    <rPh sb="12" eb="14">
      <t>タンイ</t>
    </rPh>
    <rPh sb="15" eb="16">
      <t>ニチ</t>
    </rPh>
    <phoneticPr fontId="65"/>
  </si>
  <si>
    <t>８　１人当たり平均
　　賃金（工賃）
　 （単位：円）</t>
    <rPh sb="3" eb="4">
      <t>ニン</t>
    </rPh>
    <rPh sb="4" eb="5">
      <t>ア</t>
    </rPh>
    <rPh sb="7" eb="9">
      <t>ヘイキン</t>
    </rPh>
    <rPh sb="12" eb="14">
      <t>チンギン</t>
    </rPh>
    <rPh sb="15" eb="17">
      <t>コウチン</t>
    </rPh>
    <rPh sb="22" eb="24">
      <t>タンイ</t>
    </rPh>
    <rPh sb="25" eb="26">
      <t>エン</t>
    </rPh>
    <phoneticPr fontId="65"/>
  </si>
  <si>
    <t>９ 「５ 総賃金（工賃）」が「４ 事業収入－経費」よりも金額が大きい場合は、理由を記載してください。</t>
    <rPh sb="5" eb="6">
      <t>ソウ</t>
    </rPh>
    <rPh sb="6" eb="8">
      <t>チンギン</t>
    </rPh>
    <rPh sb="9" eb="11">
      <t>コウチン</t>
    </rPh>
    <rPh sb="17" eb="19">
      <t>ジギョウ</t>
    </rPh>
    <rPh sb="19" eb="21">
      <t>シュウニュウ</t>
    </rPh>
    <rPh sb="22" eb="24">
      <t>ケイヒ</t>
    </rPh>
    <rPh sb="28" eb="30">
      <t>キンガク</t>
    </rPh>
    <rPh sb="31" eb="32">
      <t>オオ</t>
    </rPh>
    <rPh sb="34" eb="36">
      <t>バアイ</t>
    </rPh>
    <rPh sb="38" eb="40">
      <t>リユウ</t>
    </rPh>
    <rPh sb="41" eb="43">
      <t>キサイ</t>
    </rPh>
    <phoneticPr fontId="65"/>
  </si>
  <si>
    <t xml:space="preserve">例）利用者に月額3,000円の工賃を支払うため。
　　雇用契約を締結した利用者に対して、最低賃金を支払うため。
</t>
    <phoneticPr fontId="2"/>
  </si>
  <si>
    <t>10　「５　総賃金額（工賃）」が「４　事業収入－経費」よりも金額が大きい場合は、財源を選択してく
　ださい（該当に○。複数回答可）。</t>
    <rPh sb="11" eb="13">
      <t>コウチン</t>
    </rPh>
    <rPh sb="36" eb="38">
      <t>バアイ</t>
    </rPh>
    <rPh sb="54" eb="56">
      <t>ガイトウ</t>
    </rPh>
    <rPh sb="59" eb="61">
      <t>フクスウ</t>
    </rPh>
    <rPh sb="61" eb="63">
      <t>カイトウ</t>
    </rPh>
    <rPh sb="63" eb="64">
      <t>カ</t>
    </rPh>
    <phoneticPr fontId="2"/>
  </si>
  <si>
    <t>記 載 例</t>
    <rPh sb="0" eb="1">
      <t>キ</t>
    </rPh>
    <rPh sb="2" eb="3">
      <t>サイ</t>
    </rPh>
    <rPh sb="4" eb="5">
      <t>レイ</t>
    </rPh>
    <phoneticPr fontId="2"/>
  </si>
  <si>
    <t>2810123456　就労継続支援Ｂ型　神戸</t>
    <phoneticPr fontId="2"/>
  </si>
  <si>
    <t>就労継続支援Ｂ型</t>
    <phoneticPr fontId="2"/>
  </si>
  <si>
    <t>自動車部品の組み立て</t>
    <rPh sb="0" eb="3">
      <t>ジドウシャ</t>
    </rPh>
    <rPh sb="3" eb="5">
      <t>ブヒン</t>
    </rPh>
    <rPh sb="6" eb="7">
      <t>ク</t>
    </rPh>
    <rPh sb="8" eb="9">
      <t>タ</t>
    </rPh>
    <phoneticPr fontId="2"/>
  </si>
  <si>
    <t>パンの製造</t>
    <rPh sb="3" eb="5">
      <t>セイゾウ</t>
    </rPh>
    <phoneticPr fontId="2"/>
  </si>
  <si>
    <t>清掃作業（施設外就労）</t>
    <rPh sb="0" eb="2">
      <t>セイソウ</t>
    </rPh>
    <rPh sb="2" eb="4">
      <t>サギョウ</t>
    </rPh>
    <rPh sb="5" eb="8">
      <t>シセツガイ</t>
    </rPh>
    <rPh sb="8" eb="10">
      <t>シュウロウ</t>
    </rPh>
    <phoneticPr fontId="2"/>
  </si>
  <si>
    <r>
      <t>　就労移行支援、就労継続支援Ａ型、就労継続支援Ｂ型、生産活動を行う生活介護について、</t>
    </r>
    <r>
      <rPr>
        <sz val="14"/>
        <color rgb="FFFF0000"/>
        <rFont val="ＭＳ 明朝"/>
        <family val="1"/>
        <charset val="128"/>
      </rPr>
      <t>シートをコピーして</t>
    </r>
    <r>
      <rPr>
        <sz val="14"/>
        <color theme="1"/>
        <rFont val="ＭＳ 明朝"/>
        <family val="1"/>
        <charset val="128"/>
      </rPr>
      <t>サービス毎に調書を作成してください。</t>
    </r>
    <rPh sb="1" eb="3">
      <t>シュウロウ</t>
    </rPh>
    <rPh sb="3" eb="5">
      <t>イコウ</t>
    </rPh>
    <rPh sb="5" eb="7">
      <t>シエン</t>
    </rPh>
    <rPh sb="8" eb="10">
      <t>シュウロウ</t>
    </rPh>
    <rPh sb="10" eb="12">
      <t>ケイゾク</t>
    </rPh>
    <rPh sb="12" eb="14">
      <t>シエン</t>
    </rPh>
    <rPh sb="15" eb="16">
      <t>カタ</t>
    </rPh>
    <rPh sb="17" eb="19">
      <t>シュウロウ</t>
    </rPh>
    <rPh sb="19" eb="21">
      <t>ケイゾク</t>
    </rPh>
    <rPh sb="21" eb="23">
      <t>シエン</t>
    </rPh>
    <rPh sb="24" eb="25">
      <t>カタ</t>
    </rPh>
    <rPh sb="26" eb="28">
      <t>セイサン</t>
    </rPh>
    <rPh sb="28" eb="30">
      <t>カツドウ</t>
    </rPh>
    <rPh sb="31" eb="32">
      <t>オコナ</t>
    </rPh>
    <rPh sb="33" eb="35">
      <t>セイカツ</t>
    </rPh>
    <rPh sb="35" eb="37">
      <t>カイゴ</t>
    </rPh>
    <rPh sb="55" eb="56">
      <t>ゴト</t>
    </rPh>
    <rPh sb="57" eb="59">
      <t>チョウショ</t>
    </rPh>
    <rPh sb="60" eb="62">
      <t>サクセイ</t>
    </rPh>
    <phoneticPr fontId="2"/>
  </si>
  <si>
    <t>運営指導日</t>
    <rPh sb="0" eb="2">
      <t>ウンエイ</t>
    </rPh>
    <rPh sb="2" eb="4">
      <t>シドウ</t>
    </rPh>
    <rPh sb="4" eb="5">
      <t>ビ</t>
    </rPh>
    <phoneticPr fontId="2"/>
  </si>
  <si>
    <t>サービス所要時間の判断の参考材料</t>
    <rPh sb="4" eb="6">
      <t>ショヨウ</t>
    </rPh>
    <rPh sb="6" eb="8">
      <t>ジカン</t>
    </rPh>
    <rPh sb="9" eb="11">
      <t>ハンダン</t>
    </rPh>
    <rPh sb="12" eb="14">
      <t>サンコウ</t>
    </rPh>
    <rPh sb="14" eb="16">
      <t>ザイリョウ</t>
    </rPh>
    <phoneticPr fontId="2"/>
  </si>
  <si>
    <t>サービス
所要時間</t>
    <rPh sb="5" eb="7">
      <t>ショヨウ</t>
    </rPh>
    <rPh sb="7" eb="9">
      <t>ジカン</t>
    </rPh>
    <phoneticPr fontId="2"/>
  </si>
  <si>
    <t>算定
係数</t>
    <rPh sb="0" eb="2">
      <t>サンテイ</t>
    </rPh>
    <rPh sb="3" eb="5">
      <t>ケイスウ</t>
    </rPh>
    <phoneticPr fontId="2"/>
  </si>
  <si>
    <t>延べ利用者数計</t>
    <rPh sb="0" eb="1">
      <t>ノ</t>
    </rPh>
    <rPh sb="2" eb="5">
      <t>リヨウシャ</t>
    </rPh>
    <rPh sb="5" eb="6">
      <t>スウ</t>
    </rPh>
    <rPh sb="6" eb="7">
      <t>ケイ</t>
    </rPh>
    <phoneticPr fontId="2"/>
  </si>
  <si>
    <t>平均支援区分計算</t>
    <rPh sb="0" eb="2">
      <t>ヘイキン</t>
    </rPh>
    <rPh sb="2" eb="4">
      <t>シエン</t>
    </rPh>
    <rPh sb="4" eb="6">
      <t>クブン</t>
    </rPh>
    <rPh sb="6" eb="8">
      <t>ケイサン</t>
    </rPh>
    <phoneticPr fontId="2"/>
  </si>
  <si>
    <t>番号</t>
    <rPh sb="0" eb="2">
      <t>バンゴウ</t>
    </rPh>
    <phoneticPr fontId="2"/>
  </si>
  <si>
    <t>利用者受給者番号</t>
    <rPh sb="0" eb="3">
      <t>リヨウシャ</t>
    </rPh>
    <rPh sb="3" eb="6">
      <t>ジュキュウシャ</t>
    </rPh>
    <rPh sb="6" eb="8">
      <t>バンゴウ</t>
    </rPh>
    <phoneticPr fontId="2"/>
  </si>
  <si>
    <t>年度
合計</t>
    <rPh sb="0" eb="2">
      <t>ネンド</t>
    </rPh>
    <rPh sb="3" eb="5">
      <t>ゴウケイ</t>
    </rPh>
    <phoneticPr fontId="2"/>
  </si>
  <si>
    <t>延べ利用者数計</t>
    <rPh sb="0" eb="1">
      <t>ノ</t>
    </rPh>
    <rPh sb="2" eb="4">
      <t>リヨウ</t>
    </rPh>
    <rPh sb="4" eb="5">
      <t>シャ</t>
    </rPh>
    <rPh sb="5" eb="6">
      <t>スウ</t>
    </rPh>
    <rPh sb="6" eb="7">
      <t>ケイ</t>
    </rPh>
    <phoneticPr fontId="2"/>
  </si>
  <si>
    <t>人員配置基準</t>
    <phoneticPr fontId="2"/>
  </si>
  <si>
    <t>＊利用者数が多いときは、コピーと挿入を用いて適宜ワークシートの行数を増やしてください。</t>
    <rPh sb="1" eb="4">
      <t>リヨウシャ</t>
    </rPh>
    <rPh sb="4" eb="5">
      <t>スウ</t>
    </rPh>
    <rPh sb="6" eb="7">
      <t>オオ</t>
    </rPh>
    <rPh sb="22" eb="24">
      <t>テキギ</t>
    </rPh>
    <rPh sb="31" eb="33">
      <t>ギョウスウ</t>
    </rPh>
    <rPh sb="34" eb="35">
      <t>フ</t>
    </rPh>
    <phoneticPr fontId="2"/>
  </si>
  <si>
    <t>＊前年度における事業実績が６月以上である場合入力してください（６月未満の場合は、定員の90％を利用者数として、サービス提供の所要時間を見込みで入力）。</t>
    <rPh sb="59" eb="61">
      <t>テイキョウ</t>
    </rPh>
    <rPh sb="62" eb="64">
      <t>ショヨウ</t>
    </rPh>
    <rPh sb="64" eb="66">
      <t>ジカン</t>
    </rPh>
    <rPh sb="67" eb="69">
      <t>ミコ</t>
    </rPh>
    <rPh sb="71" eb="73">
      <t>ニュウリョク</t>
    </rPh>
    <phoneticPr fontId="2"/>
  </si>
  <si>
    <t>従業者の勤務の体制及び勤務形態一覧表</t>
  </si>
  <si>
    <t>地域移行等意向確認担当者の選任等</t>
    <rPh sb="0" eb="2">
      <t>チイキ</t>
    </rPh>
    <rPh sb="2" eb="4">
      <t>イコウ</t>
    </rPh>
    <rPh sb="4" eb="5">
      <t>トウ</t>
    </rPh>
    <rPh sb="5" eb="7">
      <t>イコウ</t>
    </rPh>
    <rPh sb="7" eb="9">
      <t>カクニン</t>
    </rPh>
    <rPh sb="9" eb="11">
      <t>タントウ</t>
    </rPh>
    <rPh sb="11" eb="12">
      <t>シャ</t>
    </rPh>
    <rPh sb="13" eb="15">
      <t>センニン</t>
    </rPh>
    <rPh sb="15" eb="16">
      <t>トウ</t>
    </rPh>
    <phoneticPr fontId="2"/>
  </si>
  <si>
    <t>地域との連携等（外部の者による評価及び当該評価の実施状況の公表している場合は適用外）</t>
    <rPh sb="0" eb="2">
      <t>チイキ</t>
    </rPh>
    <rPh sb="4" eb="6">
      <t>レンケイ</t>
    </rPh>
    <rPh sb="6" eb="7">
      <t>トウ</t>
    </rPh>
    <rPh sb="35" eb="37">
      <t>バアイ</t>
    </rPh>
    <rPh sb="38" eb="41">
      <t>テキヨウガイ</t>
    </rPh>
    <phoneticPr fontId="2"/>
  </si>
  <si>
    <t>利用者の地域生活への移行に関する意向や施設外のサービス等の利用状況等の把握及び利用者の施設外におけるサービスの利用に関する意向の定期的な確認を適切に行うため、地域移行等意向確認等に関する指針を定めるとともに、地域移行等意向確認担当者を選任しているか。</t>
    <phoneticPr fontId="2"/>
  </si>
  <si>
    <t>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2"/>
  </si>
  <si>
    <t>地域移行等意向確認担当者は、地域移行等意向確認等に当たっては、地域生活支援拠点等又は一般相談支援事業（特定相談支援事業）を行う者と連携し、地域における障害福祉サービスの体験的な利用に係る支援その他の地域生活への移行に向けた支援を行うよう努めているか（令和６年度施行）</t>
    <rPh sb="31" eb="33">
      <t>チイキ</t>
    </rPh>
    <rPh sb="33" eb="35">
      <t>セイカツ</t>
    </rPh>
    <rPh sb="35" eb="37">
      <t>シエン</t>
    </rPh>
    <rPh sb="37" eb="39">
      <t>キョテン</t>
    </rPh>
    <rPh sb="39" eb="40">
      <t>トウ</t>
    </rPh>
    <rPh sb="125" eb="127">
      <t>レイワ</t>
    </rPh>
    <rPh sb="128" eb="130">
      <t>ネンド</t>
    </rPh>
    <rPh sb="130" eb="132">
      <t>シコウ</t>
    </rPh>
    <phoneticPr fontId="2"/>
  </si>
  <si>
    <t>地域連携推進会議を開催し、おおむね１年に１回以上、事業の運営状況を報告するとともに、必要な要望、助言等を聴く機会を設けること。</t>
    <phoneticPr fontId="2"/>
  </si>
  <si>
    <t>機会を設けている</t>
    <rPh sb="0" eb="2">
      <t>キカイ</t>
    </rPh>
    <rPh sb="3" eb="4">
      <t>モウ</t>
    </rPh>
    <phoneticPr fontId="2"/>
  </si>
  <si>
    <t>機会を設けていない</t>
    <rPh sb="0" eb="2">
      <t>キカイ</t>
    </rPh>
    <rPh sb="3" eb="4">
      <t>モウ</t>
    </rPh>
    <phoneticPr fontId="2"/>
  </si>
  <si>
    <t>作成・公表している</t>
    <rPh sb="0" eb="2">
      <t>サクセイ</t>
    </rPh>
    <rPh sb="3" eb="5">
      <t>コウヒョウ</t>
    </rPh>
    <phoneticPr fontId="2"/>
  </si>
  <si>
    <t>作成・公表していない</t>
    <rPh sb="0" eb="2">
      <t>サクセイ</t>
    </rPh>
    <rPh sb="3" eb="5">
      <t>コウヒョウ</t>
    </rPh>
    <phoneticPr fontId="2"/>
  </si>
  <si>
    <t>指針を作成し、担当者を選任している</t>
    <rPh sb="0" eb="2">
      <t>シシン</t>
    </rPh>
    <rPh sb="3" eb="5">
      <t>サクセイ</t>
    </rPh>
    <rPh sb="7" eb="10">
      <t>タントウシャ</t>
    </rPh>
    <rPh sb="11" eb="13">
      <t>センニン</t>
    </rPh>
    <phoneticPr fontId="2"/>
  </si>
  <si>
    <t>指針が未作成、担当者が未選任</t>
    <rPh sb="0" eb="2">
      <t>シシン</t>
    </rPh>
    <rPh sb="3" eb="6">
      <t>ミサクセイ</t>
    </rPh>
    <rPh sb="7" eb="10">
      <t>タントウシャ</t>
    </rPh>
    <rPh sb="11" eb="14">
      <t>ミセンニン</t>
    </rPh>
    <phoneticPr fontId="2"/>
  </si>
  <si>
    <t>地域移行等意向確認等に関する指針を定め、地域移行等意向確認担当者を選任すること</t>
    <phoneticPr fontId="2"/>
  </si>
  <si>
    <t>意向は未確認（報告していない）</t>
    <rPh sb="0" eb="2">
      <t>イコウ</t>
    </rPh>
    <rPh sb="3" eb="6">
      <t>ミカクニン</t>
    </rPh>
    <rPh sb="7" eb="9">
      <t>ホウコク</t>
    </rPh>
    <phoneticPr fontId="2"/>
  </si>
  <si>
    <t>意向を確認（報告している）</t>
    <rPh sb="0" eb="2">
      <t>イコウ</t>
    </rPh>
    <rPh sb="3" eb="5">
      <t>カクニン</t>
    </rPh>
    <rPh sb="6" eb="8">
      <t>ホウコク</t>
    </rPh>
    <phoneticPr fontId="2"/>
  </si>
  <si>
    <t>地域移行等意向確認担当者は、地域移行等意向確認等を実施し、把握又は確認した内容をサービス管理責任者に報告し、個別支援計画作成に係る会議で報告すること</t>
    <rPh sb="54" eb="56">
      <t>コベツ</t>
    </rPh>
    <rPh sb="56" eb="60">
      <t>シエンケイカク</t>
    </rPh>
    <phoneticPr fontId="2"/>
  </si>
  <si>
    <t>努めている</t>
    <rPh sb="0" eb="1">
      <t>ツト</t>
    </rPh>
    <phoneticPr fontId="2"/>
  </si>
  <si>
    <t>努めていない</t>
    <rPh sb="0" eb="1">
      <t>ツト</t>
    </rPh>
    <phoneticPr fontId="2"/>
  </si>
  <si>
    <t>地域移行等意向確認担当者は、地域生活支援拠点等又は一般相談支援事業者等と連携し、地域でのサービスの体験的利用に係る支援や地域移行に向けた支援を行うよう努めること</t>
    <rPh sb="33" eb="34">
      <t>シャ</t>
    </rPh>
    <rPh sb="34" eb="35">
      <t>トウ</t>
    </rPh>
    <phoneticPr fontId="2"/>
  </si>
  <si>
    <t>地域連携推進会議の報告、要望、助言等についての記録を作成するとともに、当該記録を公表しているか。</t>
    <rPh sb="0" eb="2">
      <t>チイキ</t>
    </rPh>
    <rPh sb="2" eb="4">
      <t>レンケイ</t>
    </rPh>
    <rPh sb="4" eb="6">
      <t>スイシン</t>
    </rPh>
    <rPh sb="6" eb="8">
      <t>カイギ</t>
    </rPh>
    <rPh sb="9" eb="11">
      <t>ホウコク</t>
    </rPh>
    <rPh sb="12" eb="14">
      <t>ヨウボウ</t>
    </rPh>
    <rPh sb="15" eb="17">
      <t>ジョゲン</t>
    </rPh>
    <rPh sb="17" eb="18">
      <t>トウ</t>
    </rPh>
    <rPh sb="23" eb="25">
      <t>キロク</t>
    </rPh>
    <rPh sb="26" eb="28">
      <t>サクセイ</t>
    </rPh>
    <rPh sb="35" eb="37">
      <t>トウガイ</t>
    </rPh>
    <rPh sb="37" eb="39">
      <t>キロク</t>
    </rPh>
    <rPh sb="40" eb="42">
      <t>コウヒョウ</t>
    </rPh>
    <phoneticPr fontId="2"/>
  </si>
  <si>
    <t>地域連携推進会議の報告、要望、助言等についての記録を作成・公表すること。</t>
    <rPh sb="4" eb="6">
      <t>スイシン</t>
    </rPh>
    <phoneticPr fontId="2"/>
  </si>
  <si>
    <t>事業所番号・事業名</t>
    <rPh sb="0" eb="3">
      <t>ジギョウショ</t>
    </rPh>
    <rPh sb="3" eb="5">
      <t>バンゴウ</t>
    </rPh>
    <rPh sb="6" eb="8">
      <t>ジギョウ</t>
    </rPh>
    <rPh sb="8" eb="9">
      <t>メイ</t>
    </rPh>
    <phoneticPr fontId="2"/>
  </si>
  <si>
    <t>生活支援員</t>
    <rPh sb="0" eb="2">
      <t>セイカツ</t>
    </rPh>
    <rPh sb="2" eb="5">
      <t>シエンイン</t>
    </rPh>
    <phoneticPr fontId="2"/>
  </si>
  <si>
    <t>理学療法士</t>
    <rPh sb="0" eb="5">
      <t>リガクリョウホウシ</t>
    </rPh>
    <phoneticPr fontId="2"/>
  </si>
  <si>
    <t>作業療法士</t>
    <rPh sb="0" eb="5">
      <t>サギョウリョウホウシ</t>
    </rPh>
    <phoneticPr fontId="2"/>
  </si>
  <si>
    <t>言語聴覚士</t>
    <rPh sb="0" eb="5">
      <t>ゲンゴチョウカクシ</t>
    </rPh>
    <phoneticPr fontId="2"/>
  </si>
  <si>
    <t>看護職員</t>
    <rPh sb="0" eb="4">
      <t>カンゴショクイン</t>
    </rPh>
    <phoneticPr fontId="2"/>
  </si>
  <si>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2"/>
  </si>
  <si>
    <t xml:space="preserve">事前調書1-1のセル「D1」に運営指導年月日を入力してください。
（この日付を入れることで、各調書に日付が自動的に反映されます。）
</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phoneticPr fontId="2"/>
  </si>
  <si>
    <t>注１　調書1-1の左上にある指導日欄に指導日を記載してください。</t>
    <rPh sb="0" eb="1">
      <t>チュウ</t>
    </rPh>
    <rPh sb="3" eb="5">
      <t>チョウショ</t>
    </rPh>
    <rPh sb="9" eb="11">
      <t>ヒダリウエ</t>
    </rPh>
    <rPh sb="17" eb="18">
      <t>ラン</t>
    </rPh>
    <rPh sb="19" eb="22">
      <t>シドウビ</t>
    </rPh>
    <rPh sb="23" eb="25">
      <t>キサイ</t>
    </rPh>
    <phoneticPr fontId="2"/>
  </si>
  <si>
    <t>調書２-１</t>
    <rPh sb="0" eb="2">
      <t>チョウショ</t>
    </rPh>
    <phoneticPr fontId="2"/>
  </si>
  <si>
    <t>平均障害支援区分（生活介護の場合に記載）</t>
    <rPh sb="0" eb="2">
      <t>ヘイキン</t>
    </rPh>
    <rPh sb="2" eb="4">
      <t>ショウガイ</t>
    </rPh>
    <rPh sb="4" eb="6">
      <t>シエン</t>
    </rPh>
    <rPh sb="6" eb="8">
      <t>クブン</t>
    </rPh>
    <phoneticPr fontId="2"/>
  </si>
  <si>
    <t xml:space="preserve"> 従業者の勤務の体制及び勤務形態一覧表　（令和６年４月）</t>
    <rPh sb="21" eb="23">
      <t>レイワ</t>
    </rPh>
    <rPh sb="24" eb="25">
      <t>ネン</t>
    </rPh>
    <rPh sb="26" eb="27">
      <t>ガツ</t>
    </rPh>
    <phoneticPr fontId="2"/>
  </si>
  <si>
    <t>事前調書1-2　前年度平均利用者数</t>
    <rPh sb="0" eb="2">
      <t>ジゼン</t>
    </rPh>
    <rPh sb="2" eb="4">
      <t>チョウショ</t>
    </rPh>
    <rPh sb="8" eb="11">
      <t>ゼンネンド</t>
    </rPh>
    <rPh sb="11" eb="13">
      <t>ヘイキン</t>
    </rPh>
    <rPh sb="13" eb="17">
      <t>リヨウシャスウ</t>
    </rPh>
    <phoneticPr fontId="2"/>
  </si>
  <si>
    <t>聞き取りによる見込み</t>
  </si>
  <si>
    <t>区分６</t>
  </si>
  <si>
    <t>7h以上</t>
  </si>
  <si>
    <t>区分３</t>
  </si>
  <si>
    <t>5h以上7h未満</t>
  </si>
  <si>
    <t>区分４</t>
  </si>
  <si>
    <t>区分５</t>
  </si>
  <si>
    <t>5h未満</t>
  </si>
  <si>
    <t>2850199999 生活介護　○○苑</t>
  </si>
  <si>
    <t>平均障害支援区分</t>
    <rPh sb="0" eb="2">
      <t>ヘイキン</t>
    </rPh>
    <rPh sb="2" eb="4">
      <t>ショウガイ</t>
    </rPh>
    <rPh sb="4" eb="8">
      <t>シエンクブン</t>
    </rPh>
    <phoneticPr fontId="2"/>
  </si>
  <si>
    <r>
      <t xml:space="preserve">共同生活住居名
</t>
    </r>
    <r>
      <rPr>
        <sz val="10"/>
        <rFont val="ＭＳ ゴシック"/>
        <family val="3"/>
        <charset val="128"/>
      </rPr>
      <t>（共同生活援助のみ）</t>
    </r>
    <rPh sb="0" eb="2">
      <t>キョウドウ</t>
    </rPh>
    <rPh sb="2" eb="4">
      <t>セイカツ</t>
    </rPh>
    <rPh sb="4" eb="6">
      <t>ジュウキョ</t>
    </rPh>
    <rPh sb="6" eb="7">
      <t>メイ</t>
    </rPh>
    <rPh sb="9" eb="15">
      <t>キョウドウセイカツエンジョ</t>
    </rPh>
    <phoneticPr fontId="2"/>
  </si>
  <si>
    <t>共同生活住居ごとに作成してください</t>
    <rPh sb="0" eb="2">
      <t>キョウドウ</t>
    </rPh>
    <rPh sb="2" eb="4">
      <t>セイカツ</t>
    </rPh>
    <rPh sb="4" eb="6">
      <t>ジュウキョ</t>
    </rPh>
    <rPh sb="9" eb="11">
      <t>サクセイ</t>
    </rPh>
    <phoneticPr fontId="2"/>
  </si>
  <si>
    <t>△△</t>
    <phoneticPr fontId="2"/>
  </si>
  <si>
    <t>※参考様式1-2は、共同生活住居ごとに作成してください</t>
    <rPh sb="1" eb="3">
      <t>サンコウ</t>
    </rPh>
    <rPh sb="3" eb="5">
      <t>ヨウシキ</t>
    </rPh>
    <rPh sb="10" eb="12">
      <t>キョウドウ</t>
    </rPh>
    <rPh sb="12" eb="14">
      <t>セイカツ</t>
    </rPh>
    <rPh sb="14" eb="16">
      <t>ジュウキョ</t>
    </rPh>
    <rPh sb="19" eb="21">
      <t>サクセイ</t>
    </rPh>
    <phoneticPr fontId="2"/>
  </si>
  <si>
    <t>合　　計</t>
    <rPh sb="0" eb="1">
      <t>ア</t>
    </rPh>
    <rPh sb="3" eb="4">
      <t>ケイ</t>
    </rPh>
    <phoneticPr fontId="2"/>
  </si>
  <si>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2"/>
  </si>
  <si>
    <t>利用者負担額等の支払を受けた場合は、領収書を交付すること。</t>
    <phoneticPr fontId="2"/>
  </si>
  <si>
    <t>公表している</t>
    <rPh sb="0" eb="2">
      <t>コウヒョウ</t>
    </rPh>
    <phoneticPr fontId="2"/>
  </si>
  <si>
    <t>公表していない</t>
    <rPh sb="0" eb="2">
      <t>コウヒョウ</t>
    </rPh>
    <phoneticPr fontId="2"/>
  </si>
  <si>
    <t>障害福祉サービス等情報公表制度の施行について（障障発0329第5号）を参考にして、WAMNET等に公表すること。</t>
    <phoneticPr fontId="2"/>
  </si>
  <si>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2"/>
  </si>
  <si>
    <t>身体拘束等の禁止・虐待防止に関して</t>
    <phoneticPr fontId="2"/>
  </si>
  <si>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2"/>
  </si>
  <si>
    <t>事業所番号</t>
    <rPh sb="0" eb="3">
      <t>ジギョウショ</t>
    </rPh>
    <rPh sb="3" eb="5">
      <t>バンゴウ</t>
    </rPh>
    <phoneticPr fontId="2"/>
  </si>
  <si>
    <t>事業所名</t>
    <phoneticPr fontId="2"/>
  </si>
  <si>
    <t>１．身体拘束等の禁止</t>
    <rPh sb="2" eb="7">
      <t>シンタイコウソクトウ</t>
    </rPh>
    <rPh sb="8" eb="10">
      <t>キンシ</t>
    </rPh>
    <phoneticPr fontId="2"/>
  </si>
  <si>
    <t>身体拘束適正化検討委員会を設置していますか。</t>
    <rPh sb="7" eb="9">
      <t>ケントウ</t>
    </rPh>
    <rPh sb="13" eb="15">
      <t>セッチ</t>
    </rPh>
    <phoneticPr fontId="2"/>
  </si>
  <si>
    <t>身体拘束適正化検討委員会の開催状況</t>
    <rPh sb="7" eb="9">
      <t>ケントウ</t>
    </rPh>
    <rPh sb="13" eb="15">
      <t>カイサイ</t>
    </rPh>
    <rPh sb="15" eb="17">
      <t>ジョウキョウ</t>
    </rPh>
    <phoneticPr fontId="2"/>
  </si>
  <si>
    <t>２．虐待の防止</t>
    <rPh sb="2" eb="4">
      <t>ギャクタイ</t>
    </rPh>
    <rPh sb="5" eb="7">
      <t>ボウシ</t>
    </rPh>
    <phoneticPr fontId="2"/>
  </si>
  <si>
    <t>虐待防止担当者について</t>
    <rPh sb="0" eb="4">
      <t>ギャクタイボウシ</t>
    </rPh>
    <rPh sb="4" eb="7">
      <t>タントウシャ</t>
    </rPh>
    <phoneticPr fontId="2"/>
  </si>
  <si>
    <t>虐待防止のための担当者を配置していますか。</t>
    <rPh sb="0" eb="4">
      <t>ギャクタイボウシ</t>
    </rPh>
    <rPh sb="8" eb="11">
      <t>タントウシャ</t>
    </rPh>
    <rPh sb="12" eb="14">
      <t>ハイチ</t>
    </rPh>
    <phoneticPr fontId="2"/>
  </si>
  <si>
    <t>配置している</t>
    <rPh sb="0" eb="2">
      <t>ハイチ</t>
    </rPh>
    <phoneticPr fontId="2"/>
  </si>
  <si>
    <t>配置していない</t>
    <rPh sb="0" eb="2">
      <t>ハイチ</t>
    </rPh>
    <phoneticPr fontId="2"/>
  </si>
  <si>
    <t>虐待防止委員会の設置状況</t>
    <rPh sb="0" eb="7">
      <t>ギャクタイボウシイインカイ</t>
    </rPh>
    <rPh sb="8" eb="10">
      <t>セッチ</t>
    </rPh>
    <rPh sb="10" eb="12">
      <t>ジョウキョウ</t>
    </rPh>
    <phoneticPr fontId="2"/>
  </si>
  <si>
    <t>虐待防止委員会を設置していますか。</t>
    <rPh sb="0" eb="2">
      <t>ギャクタイ</t>
    </rPh>
    <rPh sb="2" eb="4">
      <t>ボウシ</t>
    </rPh>
    <rPh sb="8" eb="10">
      <t>セッチ</t>
    </rPh>
    <phoneticPr fontId="2"/>
  </si>
  <si>
    <t>虐待防止委員会の開催状況</t>
    <rPh sb="0" eb="4">
      <t>ギャクタイボウシ</t>
    </rPh>
    <rPh sb="8" eb="10">
      <t>カイサイ</t>
    </rPh>
    <rPh sb="10" eb="12">
      <t>ジョウキョウ</t>
    </rPh>
    <phoneticPr fontId="2"/>
  </si>
  <si>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2"/>
  </si>
  <si>
    <t>重要事項
の掲示</t>
    <rPh sb="0" eb="4">
      <t>ジュウヨウジコウ</t>
    </rPh>
    <rPh sb="6" eb="8">
      <t>ケイジ</t>
    </rPh>
    <phoneticPr fontId="2"/>
  </si>
  <si>
    <t>業務継続計画の策定等</t>
    <rPh sb="0" eb="2">
      <t>ギョウム</t>
    </rPh>
    <rPh sb="2" eb="4">
      <t>ケイゾク</t>
    </rPh>
    <rPh sb="4" eb="6">
      <t>ケイカク</t>
    </rPh>
    <rPh sb="7" eb="9">
      <t>サクテイ</t>
    </rPh>
    <rPh sb="9" eb="10">
      <t>トウ</t>
    </rPh>
    <phoneticPr fontId="43"/>
  </si>
  <si>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45"/>
  </si>
  <si>
    <t>策定していない</t>
    <rPh sb="0" eb="2">
      <t>サクテイ</t>
    </rPh>
    <phoneticPr fontId="2"/>
  </si>
  <si>
    <t>策定している</t>
    <rPh sb="0" eb="2">
      <t>サクテイ</t>
    </rPh>
    <phoneticPr fontId="2"/>
  </si>
  <si>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2"/>
  </si>
  <si>
    <t>実施・記録している</t>
    <rPh sb="0" eb="2">
      <t>ジッシ</t>
    </rPh>
    <rPh sb="3" eb="5">
      <t>キロク</t>
    </rPh>
    <phoneticPr fontId="2"/>
  </si>
  <si>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2"/>
  </si>
  <si>
    <t>衛生管理等</t>
    <rPh sb="0" eb="5">
      <t>エイセイカンリトウ</t>
    </rPh>
    <phoneticPr fontId="43"/>
  </si>
  <si>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45"/>
  </si>
  <si>
    <t>整備していない</t>
    <rPh sb="0" eb="2">
      <t>セイビ</t>
    </rPh>
    <phoneticPr fontId="2"/>
  </si>
  <si>
    <t>整備している</t>
    <rPh sb="0" eb="2">
      <t>セイビ</t>
    </rPh>
    <phoneticPr fontId="2"/>
  </si>
  <si>
    <t>感染症の予防及びまん延防止のための指針を整備すること。</t>
    <phoneticPr fontId="2"/>
  </si>
  <si>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2"/>
  </si>
  <si>
    <t>開催・記録している</t>
    <rPh sb="0" eb="2">
      <t>カイサイ</t>
    </rPh>
    <rPh sb="3" eb="5">
      <t>キロク</t>
    </rPh>
    <phoneticPr fontId="2"/>
  </si>
  <si>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2"/>
  </si>
  <si>
    <t>従業者に対し、業務継続計画について周知するとともに、必要な研修及び訓練を定期的に（年１回）実施し、実施内容・日時・参加者を記録・保管しておくこと。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36" eb="39">
      <t>テイキテキ</t>
    </rPh>
    <rPh sb="41" eb="42">
      <t>ネン</t>
    </rPh>
    <rPh sb="43" eb="44">
      <t>カイ</t>
    </rPh>
    <rPh sb="45" eb="47">
      <t>ジッシ</t>
    </rPh>
    <rPh sb="49" eb="53">
      <t>ジッシナイヨウ</t>
    </rPh>
    <rPh sb="54" eb="56">
      <t>ニチジ</t>
    </rPh>
    <rPh sb="57" eb="60">
      <t>サンカシャ</t>
    </rPh>
    <rPh sb="61" eb="63">
      <t>キロク</t>
    </rPh>
    <rPh sb="64" eb="66">
      <t>ホカン</t>
    </rPh>
    <phoneticPr fontId="2"/>
  </si>
  <si>
    <t>情報公表</t>
    <rPh sb="0" eb="4">
      <t>ジョウホウコウヒョウ</t>
    </rPh>
    <phoneticPr fontId="43"/>
  </si>
  <si>
    <t>障害福祉サービス等情報公表制度の公表事項について、本市に報告を行い、WAMNET等へ公表しているか。</t>
    <rPh sb="25" eb="27">
      <t>ホンシ</t>
    </rPh>
    <rPh sb="28" eb="30">
      <t>ホウコク</t>
    </rPh>
    <rPh sb="31" eb="32">
      <t>オコナ</t>
    </rPh>
    <phoneticPr fontId="2"/>
  </si>
  <si>
    <t>利用者及びその家族、地域住民の代表者、共同生活援助について知見を有する者並びに市町村の担当者等により構成される地域連携推進会議を開催し、おおむね１年に１回以上、事業の運営状況を報告するとともに、必要な要望、助言等を聴く機会を設けているか。</t>
    <rPh sb="19" eb="21">
      <t>キョウドウ</t>
    </rPh>
    <rPh sb="21" eb="23">
      <t>セイカツ</t>
    </rPh>
    <rPh sb="23" eb="25">
      <t>エンジョ</t>
    </rPh>
    <phoneticPr fontId="2"/>
  </si>
  <si>
    <t>地域連携推進会議の開催のほか、おおむね１年に１回以上、地域連携推進会議の構成員が共同生活援助事業所を見学する機会を設けているか。</t>
    <rPh sb="0" eb="2">
      <t>チイキ</t>
    </rPh>
    <rPh sb="2" eb="4">
      <t>レンケイ</t>
    </rPh>
    <rPh sb="4" eb="6">
      <t>スイシン</t>
    </rPh>
    <rPh sb="6" eb="8">
      <t>カイギ</t>
    </rPh>
    <rPh sb="9" eb="11">
      <t>カイサイ</t>
    </rPh>
    <rPh sb="27" eb="29">
      <t>チイキ</t>
    </rPh>
    <rPh sb="40" eb="42">
      <t>キョウドウ</t>
    </rPh>
    <rPh sb="42" eb="44">
      <t>セイカツ</t>
    </rPh>
    <rPh sb="44" eb="46">
      <t>エンジョ</t>
    </rPh>
    <rPh sb="46" eb="49">
      <t>ジギョウショ</t>
    </rPh>
    <phoneticPr fontId="2"/>
  </si>
  <si>
    <t>おおむね１年に１回以上、地域連携推進会議の構成員が共同生活援助事業所を見学する機会を設けること。</t>
    <rPh sb="5" eb="6">
      <t>ネン</t>
    </rPh>
    <rPh sb="8" eb="11">
      <t>カイイジョウ</t>
    </rPh>
    <rPh sb="12" eb="14">
      <t>チイキ</t>
    </rPh>
    <rPh sb="14" eb="16">
      <t>レンケイ</t>
    </rPh>
    <rPh sb="16" eb="18">
      <t>スイシン</t>
    </rPh>
    <rPh sb="18" eb="20">
      <t>カイギ</t>
    </rPh>
    <rPh sb="21" eb="24">
      <t>コウセイイン</t>
    </rPh>
    <rPh sb="25" eb="27">
      <t>キョウドウ</t>
    </rPh>
    <rPh sb="27" eb="29">
      <t>セイカツ</t>
    </rPh>
    <rPh sb="29" eb="34">
      <t>エンジョジギョウショ</t>
    </rPh>
    <rPh sb="35" eb="37">
      <t>ケンガク</t>
    </rPh>
    <rPh sb="39" eb="41">
      <t>キカイ</t>
    </rPh>
    <rPh sb="42" eb="43">
      <t>モウ</t>
    </rPh>
    <phoneticPr fontId="2"/>
  </si>
  <si>
    <t>情報公表</t>
    <rPh sb="0" eb="2">
      <t>ジョウホウ</t>
    </rPh>
    <rPh sb="2" eb="4">
      <t>コウヒョウ</t>
    </rPh>
    <phoneticPr fontId="2"/>
  </si>
  <si>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①〔　　年　　 月　　日〕 ,  ②〔　　年　　月　　日〕
直近の訓練実施日　②〔　　年　　 月　　日〕 ,  ②〔　　年　　月　　日〕</t>
    </r>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rPh sb="48" eb="50">
      <t>ケンシュウ</t>
    </rPh>
    <rPh sb="50" eb="52">
      <t>ジッシ</t>
    </rPh>
    <rPh sb="84" eb="86">
      <t>チョッキン</t>
    </rPh>
    <rPh sb="87" eb="89">
      <t>クンレン</t>
    </rPh>
    <rPh sb="89" eb="92">
      <t>ジッシビ</t>
    </rPh>
    <phoneticPr fontId="2"/>
  </si>
  <si>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①〔　　　年　　　月　　　日〕 ,   ②〔　　 年　　 月　　　日〕
・非常災害　 ①〔　　　年　　　月　　　日〕 ,   ②〔　　 年　   月　　　日〕
＜直近の訓練実施日＞
・感染症　　  ①〔　　　年　　　月　　　日〕 ,  ②〔　　　年　　　月　　　日〕
・非常災害　 ①〔　　　年　　　月　　　日〕 ,  ②〔　　　年　　　月　　　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</si>
</sst>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176" formatCode="0.0_ "/>
    <numFmt numFmtId="177" formatCode="#,##0.0;[Red]\-#,##0.0"/>
    <numFmt numFmtId="178" formatCode="0.0&quot;ｈ&quot;"/>
    <numFmt numFmtId="179" formatCode="aaa"/>
    <numFmt numFmtId="180" formatCode="0.0_);[Red]\(0.0\)"/>
    <numFmt numFmtId="181" formatCode="[h]:mm"/>
    <numFmt numFmtId="182" formatCode="h:mm;@"/>
    <numFmt numFmtId="183" formatCode="[$-411]ge\.m\.d;@"/>
    <numFmt numFmtId="184" formatCode="General\ &quot;人&quot;"/>
    <numFmt numFmtId="185" formatCode="#,##0.0_ &quot;人&quot;"/>
    <numFmt numFmtId="186" formatCode="0.0"/>
    <numFmt numFmtId="187" formatCode="#,##0_ "/>
    <numFmt numFmtId="188" formatCode="ge\.m"/>
    <numFmt numFmtId="189" formatCode="0_ "/>
    <numFmt numFmtId="190" formatCode="#,##0.0_ "/>
    <numFmt numFmtId="191" formatCode="\(@\)"/>
    <numFmt numFmtId="192" formatCode="#,##0.00_ "/>
    <numFmt numFmtId="193" formatCode="#,##0.000_ "/>
    <numFmt numFmtId="194" formatCode="\([$-411]ggge&quot;年&quot;m&quot;月&quot;\);@"/>
  </numFmts>
  <fonts count="7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i/>
      <sz val="10"/>
      <name val="ＭＳ ゴシック"/>
      <family val="3"/>
      <charset val="128"/>
    </font>
    <font>
      <sz val="9"/>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u/>
      <sz val="12"/>
      <name val="ＭＳ ゴシック"/>
      <family val="3"/>
      <charset val="128"/>
    </font>
    <font>
      <sz val="12"/>
      <color indexed="8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8"/>
      <name val="ＭＳ ゴシック"/>
      <family val="3"/>
      <charset val="128"/>
    </font>
    <font>
      <sz val="8"/>
      <name val="ＭＳ Ｐゴシック"/>
      <family val="3"/>
      <charset val="128"/>
    </font>
    <font>
      <sz val="11"/>
      <color theme="1"/>
      <name val="ＭＳ Ｐゴシック"/>
      <family val="3"/>
      <charset val="128"/>
      <scheme val="minor"/>
    </font>
    <font>
      <sz val="12"/>
      <color theme="1"/>
      <name val="ＭＳ 明朝"/>
      <family val="1"/>
      <charset val="128"/>
    </font>
    <font>
      <sz val="12"/>
      <color rgb="FFFF0000"/>
      <name val="ＭＳ ゴシック"/>
      <family val="3"/>
      <charset val="128"/>
    </font>
    <font>
      <b/>
      <sz val="12"/>
      <color rgb="FFFF0000"/>
      <name val="ＭＳ ゴシック"/>
      <family val="3"/>
      <charset val="128"/>
    </font>
    <font>
      <sz val="10"/>
      <color rgb="FFFF0000"/>
      <name val="ＭＳ ゴシック"/>
      <family val="3"/>
      <charset val="128"/>
    </font>
    <font>
      <sz val="9"/>
      <color rgb="FFFF0000"/>
      <name val="ＭＳ ゴシック"/>
      <family val="3"/>
      <charset val="128"/>
    </font>
    <font>
      <sz val="14"/>
      <name val="ＭＳ Ｐゴシック"/>
      <family val="3"/>
      <charset val="128"/>
    </font>
    <font>
      <sz val="10"/>
      <color rgb="FFFF0000"/>
      <name val="ＭＳ Ｐゴシック"/>
      <family val="3"/>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9"/>
      <name val="Meiryo UI"/>
      <family val="3"/>
      <charset val="128"/>
    </font>
    <font>
      <b/>
      <sz val="9"/>
      <color indexed="81"/>
      <name val="MS P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2"/>
      <color theme="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sz val="11"/>
      <name val="ＭＳ 明朝"/>
      <family val="1"/>
      <charset val="128"/>
    </font>
    <font>
      <sz val="12"/>
      <name val="ＭＳ 明朝"/>
      <family val="1"/>
      <charset val="128"/>
    </font>
    <font>
      <i/>
      <sz val="11"/>
      <color indexed="16"/>
      <name val="ＭＳ 明朝"/>
      <family val="1"/>
      <charset val="128"/>
    </font>
    <font>
      <sz val="18"/>
      <color theme="0"/>
      <name val="ＭＳ 明朝"/>
      <family val="1"/>
      <charset val="128"/>
    </font>
    <font>
      <b/>
      <sz val="18"/>
      <color theme="1"/>
      <name val="ＭＳ Ｐゴシック"/>
      <family val="3"/>
      <charset val="128"/>
    </font>
    <font>
      <sz val="11"/>
      <color theme="1"/>
      <name val="ＭＳ 明朝"/>
      <family val="1"/>
      <charset val="128"/>
    </font>
    <font>
      <b/>
      <sz val="16"/>
      <color theme="1"/>
      <name val="ＭＳ 明朝"/>
      <family val="1"/>
      <charset val="128"/>
    </font>
    <font>
      <sz val="14"/>
      <color theme="1"/>
      <name val="ＭＳ 明朝"/>
      <family val="1"/>
      <charset val="128"/>
    </font>
    <font>
      <sz val="14"/>
      <color rgb="FFFF0000"/>
      <name val="ＭＳ 明朝"/>
      <family val="1"/>
      <charset val="128"/>
    </font>
    <font>
      <sz val="14"/>
      <name val="ＭＳ 明朝"/>
      <family val="1"/>
      <charset val="128"/>
    </font>
    <font>
      <sz val="6"/>
      <name val="ＭＳ Ｐゴシック"/>
      <family val="3"/>
      <charset val="128"/>
      <scheme val="minor"/>
    </font>
    <font>
      <sz val="11"/>
      <color theme="0" tint="-0.499984740745262"/>
      <name val="ＭＳ 明朝"/>
      <family val="1"/>
      <charset val="128"/>
    </font>
    <font>
      <sz val="18"/>
      <color theme="1"/>
      <name val="ＭＳ 明朝"/>
      <family val="1"/>
      <charset val="128"/>
    </font>
    <font>
      <sz val="24"/>
      <color rgb="FFFF0000"/>
      <name val="ＭＳ Ｐゴシック"/>
      <family val="3"/>
      <charset val="128"/>
    </font>
    <font>
      <sz val="20"/>
      <name val="ＭＳ 明朝"/>
      <family val="1"/>
      <charset val="128"/>
    </font>
    <font>
      <sz val="12"/>
      <color rgb="FFFF0000"/>
      <name val="ＭＳ 明朝"/>
      <family val="1"/>
      <charset val="128"/>
    </font>
    <font>
      <sz val="12"/>
      <color indexed="16"/>
      <name val="ＭＳ 明朝"/>
      <family val="1"/>
      <charset val="128"/>
    </font>
    <font>
      <sz val="9"/>
      <name val="ＭＳ 明朝"/>
      <family val="1"/>
      <charset val="128"/>
    </font>
    <font>
      <sz val="10"/>
      <name val="ＭＳ 明朝"/>
      <family val="1"/>
      <charset val="128"/>
    </font>
    <font>
      <b/>
      <sz val="14"/>
      <color rgb="FFFF0000"/>
      <name val="ＭＳ Ｐゴシック"/>
      <family val="3"/>
      <charset val="128"/>
    </font>
    <font>
      <b/>
      <sz val="14"/>
      <color rgb="FFFF0000"/>
      <name val="ＭＳ ゴシック"/>
      <family val="3"/>
      <charset val="128"/>
    </font>
    <font>
      <b/>
      <sz val="12"/>
      <name val="ＭＳ Ｐゴシック"/>
      <family val="3"/>
      <charset val="128"/>
    </font>
    <font>
      <sz val="9"/>
      <color rgb="FFFF0000"/>
      <name val="ＭＳ Ｐゴシック"/>
      <family val="3"/>
      <charset val="128"/>
    </font>
    <font>
      <b/>
      <sz val="9"/>
      <color rgb="FFFF0000"/>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C99"/>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indexed="41"/>
        <bgColor indexed="64"/>
      </patternFill>
    </fill>
    <fill>
      <patternFill patternType="solid">
        <fgColor rgb="FF00B0F0"/>
        <bgColor indexed="64"/>
      </patternFill>
    </fill>
    <fill>
      <patternFill patternType="solid">
        <fgColor rgb="FF92D050"/>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C0C0C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0"/>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medium">
        <color indexed="8"/>
      </left>
      <right style="medium">
        <color indexed="8"/>
      </right>
      <top style="thin">
        <color indexed="64"/>
      </top>
      <bottom style="thin">
        <color indexed="8"/>
      </bottom>
      <diagonal/>
    </border>
    <border>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hair">
        <color indexed="8"/>
      </left>
      <right style="hair">
        <color indexed="8"/>
      </right>
      <top style="thin">
        <color indexed="8"/>
      </top>
      <bottom style="thin">
        <color indexed="8"/>
      </bottom>
      <diagonal/>
    </border>
    <border>
      <left/>
      <right style="thin">
        <color indexed="8"/>
      </right>
      <top/>
      <bottom/>
      <diagonal/>
    </border>
    <border>
      <left style="thin">
        <color indexed="64"/>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hair">
        <color indexed="8"/>
      </left>
      <right style="hair">
        <color indexed="8"/>
      </right>
      <top/>
      <bottom style="thin">
        <color indexed="64"/>
      </bottom>
      <diagonal/>
    </border>
    <border>
      <left/>
      <right style="thin">
        <color indexed="8"/>
      </right>
      <top/>
      <bottom style="thin">
        <color indexed="64"/>
      </bottom>
      <diagonal/>
    </border>
    <border>
      <left style="hair">
        <color indexed="8"/>
      </left>
      <right style="hair">
        <color indexed="8"/>
      </right>
      <top style="thin">
        <color indexed="64"/>
      </top>
      <bottom style="thin">
        <color indexed="64"/>
      </bottom>
      <diagonal/>
    </border>
    <border diagonalDown="1">
      <left/>
      <right/>
      <top style="thin">
        <color indexed="64"/>
      </top>
      <bottom style="thin">
        <color indexed="64"/>
      </bottom>
      <diagonal style="thin">
        <color indexed="8"/>
      </diagonal>
    </border>
    <border diagonalDown="1">
      <left/>
      <right style="thin">
        <color indexed="8"/>
      </right>
      <top style="thin">
        <color indexed="64"/>
      </top>
      <bottom style="thin">
        <color indexed="64"/>
      </bottom>
      <diagonal style="thin">
        <color indexed="8"/>
      </diagonal>
    </border>
    <border>
      <left style="thin">
        <color indexed="64"/>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hair">
        <color indexed="8"/>
      </left>
      <right style="hair">
        <color indexed="8"/>
      </right>
      <top/>
      <bottom style="thin">
        <color indexed="8"/>
      </bottom>
      <diagonal/>
    </border>
    <border>
      <left/>
      <right/>
      <top style="thin">
        <color indexed="8"/>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8"/>
      </right>
      <top style="thin">
        <color indexed="64"/>
      </top>
      <bottom style="thin">
        <color indexed="8"/>
      </bottom>
      <diagonal/>
    </border>
    <border>
      <left style="medium">
        <color indexed="8"/>
      </left>
      <right style="thin">
        <color indexed="64"/>
      </right>
      <top style="thin">
        <color indexed="64"/>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style="medium">
        <color indexed="8"/>
      </left>
      <right/>
      <top/>
      <bottom style="thin">
        <color indexed="8"/>
      </bottom>
      <diagonal/>
    </border>
    <border>
      <left style="thin">
        <color indexed="64"/>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8"/>
      </left>
      <right/>
      <top style="thin">
        <color indexed="64"/>
      </top>
      <bottom/>
      <diagonal/>
    </border>
    <border>
      <left style="thin">
        <color indexed="64"/>
      </left>
      <right style="hair">
        <color indexed="8"/>
      </right>
      <top/>
      <bottom style="thin">
        <color indexed="8"/>
      </bottom>
      <diagonal/>
    </border>
    <border>
      <left style="hair">
        <color indexed="8"/>
      </left>
      <right style="thin">
        <color indexed="64"/>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hair">
        <color indexed="8"/>
      </left>
      <right style="hair">
        <color indexed="8"/>
      </right>
      <top/>
      <bottom/>
      <diagonal/>
    </border>
    <border>
      <left style="hair">
        <color indexed="8"/>
      </left>
      <right style="thin">
        <color indexed="64"/>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hair">
        <color indexed="8"/>
      </left>
      <right style="hair">
        <color indexed="8"/>
      </right>
      <top style="thin">
        <color indexed="64"/>
      </top>
      <bottom style="medium">
        <color indexed="64"/>
      </bottom>
      <diagonal/>
    </border>
    <border>
      <left style="hair">
        <color indexed="8"/>
      </left>
      <right style="thin">
        <color indexed="64"/>
      </right>
      <top style="thin">
        <color indexed="64"/>
      </top>
      <bottom style="medium">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hair">
        <color indexed="8"/>
      </right>
      <top style="thin">
        <color indexed="8"/>
      </top>
      <bottom style="thin">
        <color indexed="8"/>
      </bottom>
      <diagonal/>
    </border>
    <border>
      <left style="thin">
        <color indexed="8"/>
      </left>
      <right style="thin">
        <color indexed="64"/>
      </right>
      <top/>
      <bottom style="thin">
        <color indexed="64"/>
      </bottom>
      <diagonal/>
    </border>
    <border>
      <left style="hair">
        <color indexed="8"/>
      </left>
      <right style="hair">
        <color indexed="8"/>
      </right>
      <top style="thin">
        <color indexed="8"/>
      </top>
      <bottom style="thin">
        <color indexed="64"/>
      </bottom>
      <diagonal/>
    </border>
    <border>
      <left style="hair">
        <color indexed="8"/>
      </left>
      <right style="thin">
        <color indexed="64"/>
      </right>
      <top style="thin">
        <color indexed="8"/>
      </top>
      <bottom style="thin">
        <color indexed="64"/>
      </bottom>
      <diagonal/>
    </border>
    <border>
      <left style="thin">
        <color indexed="8"/>
      </left>
      <right/>
      <top/>
      <bottom/>
      <diagonal/>
    </border>
    <border>
      <left style="thin">
        <color indexed="64"/>
      </left>
      <right style="hair">
        <color indexed="8"/>
      </right>
      <top/>
      <bottom/>
      <diagonal/>
    </border>
    <border>
      <left/>
      <right style="hair">
        <color indexed="8"/>
      </right>
      <top/>
      <bottom/>
      <diagonal/>
    </border>
    <border>
      <left style="hair">
        <color indexed="8"/>
      </left>
      <right/>
      <top/>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hair">
        <color auto="1"/>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diagonal/>
    </border>
    <border>
      <left style="thin">
        <color indexed="8"/>
      </left>
      <right/>
      <top/>
      <bottom style="thin">
        <color indexed="64"/>
      </bottom>
      <diagonal/>
    </border>
    <border>
      <left style="thin">
        <color indexed="8"/>
      </left>
      <right style="thin">
        <color indexed="64"/>
      </right>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52">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1" fillId="0" borderId="0"/>
    <xf numFmtId="0" fontId="34"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cellStyleXfs>
  <cellXfs count="1099">
    <xf numFmtId="0" fontId="0" fillId="0" borderId="0" xfId="0"/>
    <xf numFmtId="0" fontId="3" fillId="0" borderId="0" xfId="42" applyFont="1">
      <alignment vertical="center"/>
    </xf>
    <xf numFmtId="0" fontId="3" fillId="0" borderId="0" xfId="42" applyFont="1" applyAlignment="1">
      <alignment vertical="center"/>
    </xf>
    <xf numFmtId="0" fontId="5" fillId="0" borderId="10" xfId="42" applyFont="1" applyBorder="1" applyAlignment="1">
      <alignment vertical="center"/>
    </xf>
    <xf numFmtId="0" fontId="5" fillId="0" borderId="11" xfId="42" applyFont="1" applyBorder="1" applyAlignment="1">
      <alignment vertical="center"/>
    </xf>
    <xf numFmtId="0" fontId="5" fillId="0" borderId="12" xfId="42" applyFont="1" applyBorder="1" applyAlignment="1">
      <alignment vertical="center"/>
    </xf>
    <xf numFmtId="0" fontId="3" fillId="0" borderId="13" xfId="42" applyFont="1" applyFill="1" applyBorder="1" applyAlignment="1">
      <alignment horizontal="center" vertical="center" shrinkToFit="1"/>
    </xf>
    <xf numFmtId="0" fontId="3" fillId="0" borderId="0" xfId="42" applyFont="1" applyFill="1" applyBorder="1" applyAlignment="1">
      <alignment horizontal="center" vertical="center"/>
    </xf>
    <xf numFmtId="0" fontId="6" fillId="0" borderId="0" xfId="42" applyFont="1">
      <alignment vertical="center"/>
    </xf>
    <xf numFmtId="0" fontId="3" fillId="0" borderId="11" xfId="42" applyFont="1" applyFill="1" applyBorder="1" applyAlignment="1">
      <alignment horizontal="center" vertical="center"/>
    </xf>
    <xf numFmtId="0" fontId="3" fillId="0" borderId="14" xfId="42" applyFont="1" applyFill="1" applyBorder="1" applyAlignment="1">
      <alignment horizontal="center" vertical="center" shrinkToFit="1"/>
    </xf>
    <xf numFmtId="0" fontId="3" fillId="0" borderId="14" xfId="42" applyFont="1" applyFill="1" applyBorder="1" applyAlignment="1">
      <alignment horizontal="center" vertical="center"/>
    </xf>
    <xf numFmtId="0" fontId="3" fillId="0" borderId="16" xfId="42" applyFont="1" applyFill="1" applyBorder="1" applyAlignment="1">
      <alignment horizontal="center" vertical="center"/>
    </xf>
    <xf numFmtId="0" fontId="3" fillId="0" borderId="20" xfId="42" applyFont="1" applyFill="1" applyBorder="1" applyAlignment="1">
      <alignment horizontal="center" vertical="center" shrinkToFit="1"/>
    </xf>
    <xf numFmtId="0" fontId="3" fillId="0" borderId="23" xfId="42" applyFont="1" applyFill="1" applyBorder="1" applyAlignment="1">
      <alignment horizontal="center" vertical="center" shrinkToFit="1"/>
    </xf>
    <xf numFmtId="0" fontId="3" fillId="0" borderId="24" xfId="42" applyFont="1" applyFill="1" applyBorder="1" applyAlignment="1">
      <alignment horizontal="center" vertical="center" shrinkToFit="1"/>
    </xf>
    <xf numFmtId="0" fontId="3" fillId="0" borderId="15" xfId="42" applyFont="1" applyFill="1" applyBorder="1" applyAlignment="1">
      <alignment horizontal="center" vertical="center" shrinkToFit="1"/>
    </xf>
    <xf numFmtId="0" fontId="3" fillId="0" borderId="25" xfId="42" applyFont="1" applyBorder="1">
      <alignment vertical="center"/>
    </xf>
    <xf numFmtId="0" fontId="3" fillId="0" borderId="26" xfId="42" applyFont="1" applyBorder="1">
      <alignment vertical="center"/>
    </xf>
    <xf numFmtId="0" fontId="3" fillId="0" borderId="30" xfId="42" applyFont="1" applyBorder="1">
      <alignment vertical="center"/>
    </xf>
    <xf numFmtId="0" fontId="7" fillId="0" borderId="19" xfId="42" applyFont="1" applyFill="1" applyBorder="1" applyAlignment="1">
      <alignment horizontal="center" vertical="center"/>
    </xf>
    <xf numFmtId="0" fontId="7" fillId="0" borderId="20" xfId="42" applyFont="1" applyFill="1" applyBorder="1" applyAlignment="1">
      <alignment horizontal="center" vertical="center"/>
    </xf>
    <xf numFmtId="0" fontId="7" fillId="0" borderId="10" xfId="42" applyFont="1" applyFill="1" applyBorder="1" applyAlignment="1">
      <alignment horizontal="center" vertical="center"/>
    </xf>
    <xf numFmtId="0" fontId="3" fillId="0" borderId="0" xfId="42" applyFont="1" applyFill="1" applyBorder="1" applyAlignment="1">
      <alignment horizontal="center" vertical="center" shrinkToFit="1"/>
    </xf>
    <xf numFmtId="0" fontId="3" fillId="0" borderId="0" xfId="42" applyFont="1" applyFill="1" applyBorder="1">
      <alignment vertical="center"/>
    </xf>
    <xf numFmtId="0" fontId="3" fillId="0" borderId="11" xfId="42" applyFont="1" applyFill="1" applyBorder="1">
      <alignment vertical="center"/>
    </xf>
    <xf numFmtId="0" fontId="3" fillId="0" borderId="31" xfId="42" applyFont="1" applyBorder="1">
      <alignment vertical="center"/>
    </xf>
    <xf numFmtId="0" fontId="3" fillId="0" borderId="17" xfId="42" applyFont="1" applyFill="1" applyBorder="1" applyAlignment="1">
      <alignment horizontal="center" vertical="center" shrinkToFit="1"/>
    </xf>
    <xf numFmtId="0" fontId="3" fillId="0" borderId="32" xfId="42" applyFont="1" applyFill="1" applyBorder="1" applyAlignment="1">
      <alignment horizontal="center" vertical="center" shrinkToFit="1"/>
    </xf>
    <xf numFmtId="0" fontId="3" fillId="0" borderId="33" xfId="42" applyFont="1" applyFill="1" applyBorder="1" applyAlignment="1">
      <alignment horizontal="center" vertical="center" shrinkToFit="1"/>
    </xf>
    <xf numFmtId="0" fontId="3" fillId="0" borderId="34" xfId="42" applyFont="1" applyFill="1" applyBorder="1" applyAlignment="1">
      <alignment horizontal="center" vertical="center"/>
    </xf>
    <xf numFmtId="0" fontId="3" fillId="0" borderId="23" xfId="42" applyFont="1" applyFill="1" applyBorder="1" applyAlignment="1">
      <alignment horizontal="center" vertical="center"/>
    </xf>
    <xf numFmtId="0" fontId="3" fillId="0" borderId="35" xfId="42" applyFont="1" applyBorder="1">
      <alignment vertical="center"/>
    </xf>
    <xf numFmtId="0" fontId="3" fillId="0" borderId="15" xfId="42" applyFont="1" applyFill="1" applyBorder="1" applyAlignment="1">
      <alignment horizontal="center" vertical="center"/>
    </xf>
    <xf numFmtId="0" fontId="3" fillId="0" borderId="36" xfId="42" applyFont="1" applyFill="1" applyBorder="1" applyAlignment="1">
      <alignment horizontal="center" vertical="center" shrinkToFit="1"/>
    </xf>
    <xf numFmtId="0" fontId="3" fillId="0" borderId="37" xfId="42" applyFont="1" applyFill="1" applyBorder="1" applyAlignment="1">
      <alignment horizontal="center" vertical="center" shrinkToFit="1"/>
    </xf>
    <xf numFmtId="0" fontId="3" fillId="0" borderId="38" xfId="42" applyFont="1" applyFill="1" applyBorder="1" applyAlignment="1">
      <alignment horizontal="center" vertical="center"/>
    </xf>
    <xf numFmtId="0" fontId="3" fillId="0" borderId="39" xfId="42" applyFont="1" applyFill="1" applyBorder="1" applyAlignment="1">
      <alignment horizontal="center" vertical="center"/>
    </xf>
    <xf numFmtId="0" fontId="3" fillId="0" borderId="40" xfId="42" applyFont="1" applyFill="1" applyBorder="1" applyAlignment="1">
      <alignment horizontal="center" vertical="center" shrinkToFit="1"/>
    </xf>
    <xf numFmtId="0" fontId="3" fillId="0" borderId="41" xfId="42" applyFont="1" applyFill="1" applyBorder="1" applyAlignment="1">
      <alignment horizontal="center" vertical="center" shrinkToFit="1"/>
    </xf>
    <xf numFmtId="0" fontId="7" fillId="0" borderId="0" xfId="42" applyFont="1" applyBorder="1" applyAlignment="1">
      <alignment vertical="center" textRotation="255" wrapText="1"/>
    </xf>
    <xf numFmtId="176" fontId="3" fillId="0" borderId="0" xfId="42" applyNumberFormat="1" applyFont="1" applyFill="1" applyBorder="1" applyAlignment="1">
      <alignment horizontal="center" vertical="center"/>
    </xf>
    <xf numFmtId="0" fontId="8" fillId="0" borderId="0" xfId="42" applyFont="1" applyAlignment="1">
      <alignment vertical="center" wrapText="1"/>
    </xf>
    <xf numFmtId="0" fontId="8" fillId="0" borderId="0" xfId="42" applyFont="1" applyAlignment="1">
      <alignment vertical="center"/>
    </xf>
    <xf numFmtId="0" fontId="8" fillId="0" borderId="0" xfId="42" applyFont="1" applyAlignment="1">
      <alignment vertical="center" wrapText="1" shrinkToFit="1"/>
    </xf>
    <xf numFmtId="0" fontId="10" fillId="0" borderId="0" xfId="42" applyFont="1">
      <alignment vertical="center"/>
    </xf>
    <xf numFmtId="0" fontId="10" fillId="0" borderId="0" xfId="42" applyFont="1" applyAlignment="1">
      <alignment vertical="center" textRotation="255" shrinkToFit="1"/>
    </xf>
    <xf numFmtId="0" fontId="10" fillId="0" borderId="0" xfId="42" applyFont="1" applyAlignment="1">
      <alignment vertical="center"/>
    </xf>
    <xf numFmtId="0" fontId="4" fillId="0" borderId="0" xfId="42" applyFont="1" applyAlignment="1">
      <alignment vertical="center"/>
    </xf>
    <xf numFmtId="0" fontId="3" fillId="0" borderId="42" xfId="42" applyFont="1" applyBorder="1">
      <alignment vertical="center"/>
    </xf>
    <xf numFmtId="0" fontId="3" fillId="0" borderId="12" xfId="42" applyFont="1" applyBorder="1">
      <alignment vertical="center"/>
    </xf>
    <xf numFmtId="0" fontId="3" fillId="0" borderId="25" xfId="42" applyFont="1" applyBorder="1" applyAlignment="1">
      <alignment vertical="center" shrinkToFit="1"/>
    </xf>
    <xf numFmtId="0" fontId="3" fillId="0" borderId="43" xfId="42" applyFont="1" applyFill="1" applyBorder="1" applyAlignment="1">
      <alignment horizontal="center" vertical="center" shrinkToFit="1"/>
    </xf>
    <xf numFmtId="0" fontId="3" fillId="0" borderId="44" xfId="42" applyFont="1" applyFill="1" applyBorder="1" applyAlignment="1">
      <alignment horizontal="center" vertical="center" shrinkToFit="1"/>
    </xf>
    <xf numFmtId="0" fontId="3" fillId="0" borderId="45" xfId="42" applyFont="1" applyBorder="1" applyAlignment="1">
      <alignment vertical="center" shrinkToFit="1"/>
    </xf>
    <xf numFmtId="0" fontId="3" fillId="0" borderId="27" xfId="42" applyFont="1" applyBorder="1" applyAlignment="1">
      <alignment vertical="center" shrinkToFit="1"/>
    </xf>
    <xf numFmtId="0" fontId="3" fillId="0" borderId="46" xfId="42" applyFont="1" applyBorder="1">
      <alignment vertical="center"/>
    </xf>
    <xf numFmtId="0" fontId="3" fillId="0" borderId="47" xfId="42" applyFont="1" applyFill="1" applyBorder="1" applyAlignment="1">
      <alignment horizontal="center" vertical="center" shrinkToFit="1"/>
    </xf>
    <xf numFmtId="0" fontId="3" fillId="0" borderId="48" xfId="42" applyFont="1" applyFill="1" applyBorder="1" applyAlignment="1">
      <alignment horizontal="center" vertical="center" shrinkToFit="1"/>
    </xf>
    <xf numFmtId="0" fontId="3" fillId="0" borderId="49" xfId="42" applyFont="1" applyFill="1" applyBorder="1" applyAlignment="1">
      <alignment horizontal="center" vertical="center" shrinkToFit="1"/>
    </xf>
    <xf numFmtId="0" fontId="3" fillId="0" borderId="16" xfId="42" applyFont="1" applyFill="1" applyBorder="1" applyAlignment="1">
      <alignment horizontal="center" vertical="center" shrinkToFit="1"/>
    </xf>
    <xf numFmtId="0" fontId="7" fillId="0" borderId="22" xfId="42" applyFont="1" applyFill="1" applyBorder="1" applyAlignment="1">
      <alignment horizontal="center" vertical="center"/>
    </xf>
    <xf numFmtId="0" fontId="7" fillId="0" borderId="27" xfId="42" applyFont="1" applyFill="1" applyBorder="1" applyAlignment="1">
      <alignment horizontal="center" vertical="center"/>
    </xf>
    <xf numFmtId="0" fontId="3" fillId="0" borderId="24" xfId="42" applyFont="1" applyFill="1" applyBorder="1" applyAlignment="1">
      <alignment horizontal="center" vertical="center"/>
    </xf>
    <xf numFmtId="0" fontId="3" fillId="0" borderId="50" xfId="42" applyFont="1" applyFill="1" applyBorder="1" applyAlignment="1">
      <alignment horizontal="center" vertical="center" shrinkToFit="1"/>
    </xf>
    <xf numFmtId="0" fontId="3" fillId="0" borderId="45" xfId="42" applyFont="1" applyFill="1" applyBorder="1" applyAlignment="1">
      <alignment horizontal="center" vertical="center"/>
    </xf>
    <xf numFmtId="0" fontId="3" fillId="0" borderId="51" xfId="42" applyFont="1" applyFill="1" applyBorder="1" applyAlignment="1">
      <alignment horizontal="center" vertical="center"/>
    </xf>
    <xf numFmtId="0" fontId="7"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7" fillId="0" borderId="0" xfId="0" applyFont="1" applyFill="1" applyAlignment="1">
      <alignment horizontal="center" vertical="center"/>
    </xf>
    <xf numFmtId="0" fontId="0" fillId="0" borderId="0" xfId="0" applyFont="1" applyAlignment="1">
      <alignment vertical="center"/>
    </xf>
    <xf numFmtId="0" fontId="7" fillId="0" borderId="81" xfId="0" applyFont="1" applyBorder="1" applyAlignment="1">
      <alignment horizontal="center" vertical="center" wrapText="1"/>
    </xf>
    <xf numFmtId="0" fontId="7" fillId="0" borderId="83" xfId="0" applyFont="1" applyBorder="1" applyAlignment="1">
      <alignment horizontal="center" vertical="center" wrapText="1"/>
    </xf>
    <xf numFmtId="0" fontId="0" fillId="0" borderId="85" xfId="0" applyFont="1" applyBorder="1" applyAlignment="1">
      <alignment horizontal="center" vertical="center"/>
    </xf>
    <xf numFmtId="0" fontId="0" fillId="0" borderId="86" xfId="0" applyFont="1" applyBorder="1" applyAlignment="1">
      <alignment vertical="center" wrapText="1"/>
    </xf>
    <xf numFmtId="0" fontId="0" fillId="0" borderId="75" xfId="0" applyFont="1" applyBorder="1" applyAlignment="1">
      <alignment vertical="center" wrapText="1"/>
    </xf>
    <xf numFmtId="0" fontId="7" fillId="0" borderId="88" xfId="0" applyFont="1" applyBorder="1" applyAlignment="1">
      <alignment horizontal="center" vertical="center" wrapText="1"/>
    </xf>
    <xf numFmtId="0" fontId="0" fillId="0" borderId="23" xfId="0" applyFont="1" applyBorder="1" applyAlignment="1">
      <alignment horizontal="center" vertical="center"/>
    </xf>
    <xf numFmtId="0" fontId="7" fillId="0" borderId="90" xfId="0" applyFont="1" applyBorder="1" applyAlignment="1">
      <alignment horizontal="center" vertical="center" wrapText="1"/>
    </xf>
    <xf numFmtId="0" fontId="0" fillId="0" borderId="14" xfId="0" applyFont="1" applyBorder="1" applyAlignment="1">
      <alignment horizontal="center" vertical="center"/>
    </xf>
    <xf numFmtId="0" fontId="0" fillId="0" borderId="0" xfId="0" applyFont="1" applyAlignment="1">
      <alignment horizontal="center" vertical="center"/>
    </xf>
    <xf numFmtId="0" fontId="7" fillId="0" borderId="9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Fill="1" applyBorder="1" applyAlignment="1">
      <alignment horizontal="distributed" vertical="center" wrapText="1"/>
    </xf>
    <xf numFmtId="0" fontId="7" fillId="0" borderId="14" xfId="0" applyFont="1" applyBorder="1" applyAlignment="1">
      <alignment horizontal="center" vertical="center" shrinkToFit="1"/>
    </xf>
    <xf numFmtId="0" fontId="0" fillId="0" borderId="0" xfId="0" applyFont="1" applyBorder="1" applyAlignment="1">
      <alignment vertical="center"/>
    </xf>
    <xf numFmtId="0" fontId="7" fillId="0" borderId="0" xfId="0"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Fill="1" applyBorder="1" applyAlignment="1">
      <alignment horizontal="distributed" vertical="center" wrapText="1"/>
    </xf>
    <xf numFmtId="0" fontId="33"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quotePrefix="1" applyFont="1" applyAlignment="1">
      <alignment vertical="center"/>
    </xf>
    <xf numFmtId="0" fontId="7" fillId="0" borderId="0" xfId="0" applyFont="1" applyAlignment="1">
      <alignment vertical="center"/>
    </xf>
    <xf numFmtId="0" fontId="3" fillId="0" borderId="11" xfId="42" applyFont="1" applyFill="1" applyBorder="1" applyAlignment="1">
      <alignment horizontal="center" vertical="center"/>
    </xf>
    <xf numFmtId="0" fontId="3" fillId="0" borderId="17" xfId="42" applyFont="1" applyFill="1" applyBorder="1" applyAlignment="1">
      <alignment horizontal="center" vertical="center"/>
    </xf>
    <xf numFmtId="0" fontId="3" fillId="0" borderId="13" xfId="42" applyFont="1" applyFill="1" applyBorder="1" applyAlignment="1">
      <alignment horizontal="center" vertical="center"/>
    </xf>
    <xf numFmtId="0" fontId="3" fillId="0" borderId="18" xfId="42"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14" xfId="42" applyFont="1" applyFill="1" applyBorder="1" applyAlignment="1">
      <alignment horizontal="center" vertical="center"/>
    </xf>
    <xf numFmtId="0" fontId="3" fillId="0" borderId="27" xfId="42" applyFont="1" applyFill="1" applyBorder="1" applyAlignment="1">
      <alignment horizontal="center" vertical="center" shrinkToFit="1"/>
    </xf>
    <xf numFmtId="0" fontId="0" fillId="0" borderId="0" xfId="0" applyFont="1" applyFill="1" applyBorder="1" applyAlignment="1">
      <alignment horizontal="center" vertical="center"/>
    </xf>
    <xf numFmtId="0" fontId="7" fillId="0" borderId="0" xfId="0" applyFont="1" applyBorder="1" applyAlignment="1">
      <alignment horizontal="center" vertical="center" wrapText="1"/>
    </xf>
    <xf numFmtId="0" fontId="3" fillId="0" borderId="0" xfId="42" applyFont="1" applyAlignment="1">
      <alignment vertical="center" shrinkToFit="1"/>
    </xf>
    <xf numFmtId="0" fontId="36" fillId="0" borderId="0" xfId="42" applyFont="1" applyAlignment="1">
      <alignment vertical="center" wrapText="1" shrinkToFit="1"/>
    </xf>
    <xf numFmtId="57" fontId="3" fillId="0" borderId="12" xfId="42" applyNumberFormat="1" applyFont="1" applyBorder="1" applyAlignment="1">
      <alignment horizontal="center" vertical="center"/>
    </xf>
    <xf numFmtId="0" fontId="3" fillId="26" borderId="13" xfId="42" applyFont="1" applyFill="1" applyBorder="1" applyAlignment="1">
      <alignment vertical="center" shrinkToFit="1"/>
    </xf>
    <xf numFmtId="0" fontId="3" fillId="26" borderId="14" xfId="42" applyFont="1" applyFill="1" applyBorder="1" applyAlignment="1">
      <alignment vertical="center" shrinkToFit="1"/>
    </xf>
    <xf numFmtId="0" fontId="3" fillId="26" borderId="16" xfId="42" applyFont="1" applyFill="1" applyBorder="1" applyAlignment="1">
      <alignment vertical="center" shrinkToFit="1"/>
    </xf>
    <xf numFmtId="0" fontId="3" fillId="26" borderId="15" xfId="42" applyFont="1" applyFill="1" applyBorder="1" applyAlignment="1">
      <alignment vertical="center" shrinkToFit="1"/>
    </xf>
    <xf numFmtId="0" fontId="4" fillId="0" borderId="31" xfId="42" applyFont="1" applyBorder="1" applyAlignment="1">
      <alignment horizontal="left" vertical="center"/>
    </xf>
    <xf numFmtId="0" fontId="4" fillId="0" borderId="0" xfId="42" applyFont="1" applyAlignment="1">
      <alignment horizontal="left" vertical="center"/>
    </xf>
    <xf numFmtId="0" fontId="3" fillId="26" borderId="106" xfId="42" applyFont="1" applyFill="1" applyBorder="1" applyAlignment="1">
      <alignment horizontal="center" vertical="center" shrinkToFit="1"/>
    </xf>
    <xf numFmtId="0" fontId="3" fillId="25" borderId="21" xfId="42" applyFont="1" applyFill="1" applyBorder="1" applyAlignment="1">
      <alignment horizontal="center" vertical="center" shrinkToFit="1"/>
    </xf>
    <xf numFmtId="0" fontId="3" fillId="25" borderId="20" xfId="42" applyFont="1" applyFill="1" applyBorder="1" applyAlignment="1">
      <alignment horizontal="center" vertical="center" shrinkToFit="1"/>
    </xf>
    <xf numFmtId="0" fontId="3" fillId="25" borderId="27" xfId="42" applyFont="1" applyFill="1" applyBorder="1" applyAlignment="1">
      <alignment horizontal="center" vertical="center" shrinkToFit="1"/>
    </xf>
    <xf numFmtId="0" fontId="3" fillId="25" borderId="19" xfId="42" applyFont="1" applyFill="1" applyBorder="1" applyAlignment="1">
      <alignment horizontal="center" vertical="center" shrinkToFit="1"/>
    </xf>
    <xf numFmtId="0" fontId="3" fillId="25" borderId="28" xfId="42" applyFont="1" applyFill="1" applyBorder="1" applyAlignment="1">
      <alignment horizontal="center" vertical="center" shrinkToFit="1"/>
    </xf>
    <xf numFmtId="0" fontId="3" fillId="25" borderId="29" xfId="42" applyFont="1" applyFill="1" applyBorder="1" applyAlignment="1">
      <alignment horizontal="center" vertical="center" shrinkToFit="1"/>
    </xf>
    <xf numFmtId="0" fontId="3" fillId="0" borderId="0" xfId="42" applyFont="1" applyBorder="1">
      <alignment vertical="center"/>
    </xf>
    <xf numFmtId="0" fontId="3" fillId="0" borderId="0" xfId="42" applyFont="1" applyFill="1" applyBorder="1" applyAlignment="1">
      <alignment vertical="center" shrinkToFit="1"/>
    </xf>
    <xf numFmtId="57" fontId="3" fillId="0" borderId="0" xfId="42" applyNumberFormat="1" applyFont="1" applyFill="1" applyBorder="1" applyAlignment="1">
      <alignment horizontal="center" vertical="center"/>
    </xf>
    <xf numFmtId="0" fontId="36" fillId="0" borderId="0" xfId="42" applyFont="1" applyFill="1" applyBorder="1" applyAlignment="1">
      <alignment vertical="center"/>
    </xf>
    <xf numFmtId="0" fontId="36" fillId="0" borderId="0" xfId="42" applyFont="1" applyFill="1" applyBorder="1" applyAlignment="1">
      <alignment vertical="center" wrapText="1" shrinkToFit="1"/>
    </xf>
    <xf numFmtId="0" fontId="38" fillId="0" borderId="0" xfId="42" applyFont="1" applyAlignment="1">
      <alignment vertical="center" wrapText="1" shrinkToFit="1"/>
    </xf>
    <xf numFmtId="0" fontId="39" fillId="0" borderId="0" xfId="42" applyFont="1">
      <alignment vertical="center"/>
    </xf>
    <xf numFmtId="0" fontId="3" fillId="0" borderId="49" xfId="42" applyFont="1" applyFill="1" applyBorder="1">
      <alignment vertical="center"/>
    </xf>
    <xf numFmtId="0" fontId="3" fillId="0" borderId="18" xfId="42" applyFont="1" applyFill="1" applyBorder="1" applyAlignment="1">
      <alignment horizontal="center" vertical="center" shrinkToFit="1"/>
    </xf>
    <xf numFmtId="0" fontId="3" fillId="0" borderId="66" xfId="42" applyFont="1" applyFill="1" applyBorder="1" applyAlignment="1">
      <alignment horizontal="center" vertical="center" shrinkToFit="1"/>
    </xf>
    <xf numFmtId="0" fontId="3" fillId="26" borderId="0" xfId="42" applyFont="1" applyFill="1" applyBorder="1" applyAlignment="1">
      <alignment vertical="center"/>
    </xf>
    <xf numFmtId="0" fontId="3" fillId="0" borderId="34" xfId="42" applyFont="1" applyFill="1" applyBorder="1" applyAlignment="1">
      <alignment horizontal="center" vertical="center" shrinkToFit="1"/>
    </xf>
    <xf numFmtId="0" fontId="3" fillId="0" borderId="85" xfId="42" applyFont="1" applyFill="1" applyBorder="1" applyAlignment="1">
      <alignment horizontal="center" vertical="center" shrinkToFit="1"/>
    </xf>
    <xf numFmtId="0" fontId="3" fillId="0" borderId="85" xfId="42" applyFont="1" applyFill="1" applyBorder="1" applyAlignment="1">
      <alignment horizontal="center" vertical="center"/>
    </xf>
    <xf numFmtId="0" fontId="6" fillId="26" borderId="13" xfId="0" applyFont="1" applyFill="1" applyBorder="1" applyAlignment="1">
      <alignment horizontal="center" vertical="center"/>
    </xf>
    <xf numFmtId="0" fontId="6" fillId="26" borderId="14" xfId="0" applyFont="1" applyFill="1" applyBorder="1" applyAlignment="1">
      <alignment horizontal="center" vertical="center"/>
    </xf>
    <xf numFmtId="0" fontId="6" fillId="26" borderId="15" xfId="0" applyFont="1" applyFill="1" applyBorder="1" applyAlignment="1">
      <alignment horizontal="center" vertical="center"/>
    </xf>
    <xf numFmtId="0" fontId="6" fillId="26" borderId="16" xfId="0" applyFont="1" applyFill="1" applyBorder="1" applyAlignment="1">
      <alignment horizontal="center" vertical="center"/>
    </xf>
    <xf numFmtId="0" fontId="3" fillId="25" borderId="22" xfId="42" applyFont="1" applyFill="1" applyBorder="1" applyAlignment="1">
      <alignment horizontal="center" vertical="center" shrinkToFit="1"/>
    </xf>
    <xf numFmtId="0" fontId="4" fillId="0" borderId="0" xfId="0" applyFont="1" applyFill="1" applyAlignment="1">
      <alignment vertical="center"/>
    </xf>
    <xf numFmtId="0" fontId="3" fillId="0" borderId="107" xfId="42" applyFont="1" applyFill="1" applyBorder="1" applyAlignment="1">
      <alignment vertical="center"/>
    </xf>
    <xf numFmtId="0" fontId="3" fillId="0" borderId="0" xfId="42" applyFont="1" applyFill="1" applyBorder="1" applyAlignment="1">
      <alignment vertical="center"/>
    </xf>
    <xf numFmtId="176" fontId="3" fillId="0" borderId="107" xfId="42" applyNumberFormat="1" applyFont="1" applyFill="1" applyBorder="1" applyAlignment="1">
      <alignment vertical="center"/>
    </xf>
    <xf numFmtId="176" fontId="3" fillId="0" borderId="0" xfId="42" applyNumberFormat="1" applyFont="1" applyFill="1" applyBorder="1" applyAlignment="1">
      <alignment vertical="center"/>
    </xf>
    <xf numFmtId="0" fontId="7" fillId="0" borderId="81" xfId="0" applyFont="1" applyBorder="1" applyAlignment="1">
      <alignment vertical="center" wrapText="1"/>
    </xf>
    <xf numFmtId="0" fontId="7" fillId="0" borderId="114"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19" xfId="0" applyFont="1" applyBorder="1" applyAlignment="1">
      <alignment horizontal="center" vertical="center" wrapText="1"/>
    </xf>
    <xf numFmtId="0" fontId="7" fillId="0" borderId="120" xfId="0" applyFont="1" applyBorder="1" applyAlignment="1">
      <alignment horizontal="center" vertical="center" wrapText="1"/>
    </xf>
    <xf numFmtId="0" fontId="7" fillId="0" borderId="12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0" fontId="7" fillId="0" borderId="130" xfId="0" applyFont="1" applyBorder="1" applyAlignment="1">
      <alignment horizontal="center" vertical="center" wrapText="1"/>
    </xf>
    <xf numFmtId="181" fontId="7" fillId="27" borderId="127" xfId="0" applyNumberFormat="1" applyFont="1" applyFill="1" applyBorder="1" applyAlignment="1">
      <alignment horizontal="center" vertical="center" shrinkToFit="1"/>
    </xf>
    <xf numFmtId="181" fontId="7" fillId="27" borderId="96" xfId="0" applyNumberFormat="1" applyFont="1" applyFill="1" applyBorder="1" applyAlignment="1">
      <alignment horizontal="center" vertical="center" shrinkToFit="1"/>
    </xf>
    <xf numFmtId="181" fontId="7" fillId="27" borderId="128" xfId="0" applyNumberFormat="1" applyFont="1" applyFill="1" applyBorder="1" applyAlignment="1">
      <alignment horizontal="center" vertical="center" shrinkToFit="1"/>
    </xf>
    <xf numFmtId="181" fontId="7" fillId="27" borderId="129" xfId="0" applyNumberFormat="1" applyFont="1" applyFill="1" applyBorder="1" applyAlignment="1">
      <alignment horizontal="center" vertical="center" shrinkToFit="1"/>
    </xf>
    <xf numFmtId="181" fontId="7" fillId="27" borderId="130" xfId="0" applyNumberFormat="1" applyFont="1" applyFill="1" applyBorder="1" applyAlignment="1">
      <alignment horizontal="center" vertical="center" shrinkToFit="1"/>
    </xf>
    <xf numFmtId="181" fontId="7" fillId="27" borderId="118" xfId="0" applyNumberFormat="1" applyFont="1" applyFill="1" applyBorder="1" applyAlignment="1">
      <alignment horizontal="center" vertical="center" shrinkToFit="1"/>
    </xf>
    <xf numFmtId="181" fontId="7" fillId="27" borderId="88" xfId="0" applyNumberFormat="1" applyFont="1" applyFill="1" applyBorder="1" applyAlignment="1">
      <alignment horizontal="center" vertical="center" shrinkToFit="1"/>
    </xf>
    <xf numFmtId="181" fontId="7" fillId="27" borderId="119" xfId="0" applyNumberFormat="1" applyFont="1" applyFill="1" applyBorder="1" applyAlignment="1">
      <alignment horizontal="center" vertical="center" shrinkToFit="1"/>
    </xf>
    <xf numFmtId="181" fontId="7" fillId="27" borderId="136" xfId="0" applyNumberFormat="1" applyFont="1" applyFill="1" applyBorder="1" applyAlignment="1">
      <alignment horizontal="center" vertical="center" shrinkToFit="1"/>
    </xf>
    <xf numFmtId="181" fontId="7" fillId="27" borderId="137" xfId="0" applyNumberFormat="1" applyFont="1" applyFill="1" applyBorder="1" applyAlignment="1">
      <alignment horizontal="center" vertical="center" shrinkToFit="1"/>
    </xf>
    <xf numFmtId="0" fontId="7" fillId="0" borderId="140" xfId="0" applyFont="1" applyBorder="1" applyAlignment="1">
      <alignment horizontal="center" vertical="center" wrapText="1"/>
    </xf>
    <xf numFmtId="0" fontId="7" fillId="0" borderId="141" xfId="0" applyFont="1" applyBorder="1" applyAlignment="1">
      <alignment horizontal="center" vertical="center" wrapText="1"/>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182" fontId="7" fillId="27" borderId="14" xfId="0" applyNumberFormat="1" applyFont="1" applyFill="1" applyBorder="1" applyAlignment="1">
      <alignment vertical="center" shrinkToFit="1"/>
    </xf>
    <xf numFmtId="0" fontId="7" fillId="0" borderId="0" xfId="0" applyFont="1" applyBorder="1" applyAlignment="1">
      <alignment vertical="center" shrinkToFit="1"/>
    </xf>
    <xf numFmtId="178" fontId="7" fillId="0" borderId="0" xfId="0" applyNumberFormat="1" applyFont="1" applyBorder="1" applyAlignment="1">
      <alignment vertical="center" shrinkToFit="1"/>
    </xf>
    <xf numFmtId="0" fontId="7" fillId="0" borderId="0" xfId="0" applyFont="1" applyBorder="1" applyAlignment="1">
      <alignment horizontal="center" vertical="center" shrinkToFit="1"/>
    </xf>
    <xf numFmtId="0" fontId="7" fillId="0" borderId="144" xfId="0" applyFont="1" applyBorder="1" applyAlignment="1">
      <alignment horizontal="center" vertical="center" wrapText="1"/>
    </xf>
    <xf numFmtId="0" fontId="7" fillId="0" borderId="145" xfId="0" applyFont="1" applyBorder="1" applyAlignment="1">
      <alignment horizontal="center" vertical="center" wrapText="1"/>
    </xf>
    <xf numFmtId="0" fontId="7" fillId="0" borderId="146" xfId="0" applyFont="1" applyBorder="1" applyAlignment="1">
      <alignment horizontal="center" vertical="center" wrapText="1"/>
    </xf>
    <xf numFmtId="181" fontId="7" fillId="27" borderId="148" xfId="0" applyNumberFormat="1" applyFont="1" applyFill="1" applyBorder="1" applyAlignment="1">
      <alignment horizontal="center" vertical="center" shrinkToFit="1"/>
    </xf>
    <xf numFmtId="181" fontId="7" fillId="27" borderId="149" xfId="0" applyNumberFormat="1" applyFont="1" applyFill="1" applyBorder="1" applyAlignment="1">
      <alignment horizontal="center" vertical="center" shrinkToFit="1"/>
    </xf>
    <xf numFmtId="0" fontId="7" fillId="26" borderId="81" xfId="0" applyFont="1" applyFill="1" applyBorder="1" applyAlignment="1">
      <alignment vertical="center" wrapText="1"/>
    </xf>
    <xf numFmtId="0" fontId="7" fillId="26" borderId="0" xfId="0" applyFont="1" applyFill="1" applyBorder="1" applyAlignment="1">
      <alignment vertical="center" wrapText="1"/>
    </xf>
    <xf numFmtId="0" fontId="7" fillId="26" borderId="81" xfId="0" applyFont="1" applyFill="1" applyBorder="1" applyAlignment="1">
      <alignment horizontal="center" vertical="center" wrapText="1"/>
    </xf>
    <xf numFmtId="0" fontId="7" fillId="26" borderId="0" xfId="0" applyFont="1" applyFill="1" applyBorder="1" applyAlignment="1">
      <alignment horizontal="center" vertical="center" wrapText="1"/>
    </xf>
    <xf numFmtId="0" fontId="0" fillId="26" borderId="86" xfId="0" applyFont="1" applyFill="1" applyBorder="1" applyAlignment="1">
      <alignment vertical="center" wrapText="1"/>
    </xf>
    <xf numFmtId="0" fontId="0" fillId="26" borderId="75" xfId="0" applyFont="1" applyFill="1" applyBorder="1" applyAlignment="1">
      <alignment vertical="center" wrapText="1"/>
    </xf>
    <xf numFmtId="0" fontId="0" fillId="26" borderId="85" xfId="0" applyFont="1" applyFill="1" applyBorder="1" applyAlignment="1">
      <alignment horizontal="center" vertical="center"/>
    </xf>
    <xf numFmtId="0" fontId="7" fillId="26" borderId="114" xfId="0" applyFont="1" applyFill="1" applyBorder="1" applyAlignment="1">
      <alignment horizontal="center" vertical="center" wrapText="1"/>
    </xf>
    <xf numFmtId="0" fontId="7" fillId="26" borderId="83"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16" xfId="0" applyFont="1" applyFill="1" applyBorder="1" applyAlignment="1">
      <alignment horizontal="center" vertical="center" wrapText="1"/>
    </xf>
    <xf numFmtId="0" fontId="7" fillId="26" borderId="117" xfId="0" applyFont="1" applyFill="1" applyBorder="1" applyAlignment="1">
      <alignment horizontal="center" vertical="center" wrapText="1"/>
    </xf>
    <xf numFmtId="179" fontId="7" fillId="26" borderId="118" xfId="0" applyNumberFormat="1" applyFont="1" applyFill="1" applyBorder="1" applyAlignment="1">
      <alignment horizontal="center" vertical="center" wrapText="1"/>
    </xf>
    <xf numFmtId="0" fontId="0" fillId="26" borderId="23" xfId="0" applyFont="1" applyFill="1" applyBorder="1" applyAlignment="1">
      <alignment horizontal="center" vertical="center"/>
    </xf>
    <xf numFmtId="181" fontId="7" fillId="27" borderId="151" xfId="0" applyNumberFormat="1" applyFont="1" applyFill="1" applyBorder="1" applyAlignment="1">
      <alignment horizontal="center" vertical="center" shrinkToFit="1"/>
    </xf>
    <xf numFmtId="181" fontId="7" fillId="27" borderId="152" xfId="0" applyNumberFormat="1" applyFont="1" applyFill="1" applyBorder="1" applyAlignment="1">
      <alignment horizontal="center" vertical="center" shrinkToFit="1"/>
    </xf>
    <xf numFmtId="181" fontId="7" fillId="27" borderId="153" xfId="0" applyNumberFormat="1"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8" fillId="26" borderId="14" xfId="0" applyFont="1" applyFill="1" applyBorder="1" applyAlignment="1">
      <alignment horizontal="center" vertical="center" shrinkToFit="1"/>
    </xf>
    <xf numFmtId="0" fontId="8" fillId="26" borderId="14" xfId="0" applyFont="1" applyFill="1" applyBorder="1" applyAlignment="1">
      <alignment horizontal="center" vertical="center" wrapText="1" shrinkToFit="1"/>
    </xf>
    <xf numFmtId="179" fontId="7" fillId="26" borderId="23" xfId="0" applyNumberFormat="1" applyFont="1" applyFill="1" applyBorder="1" applyAlignment="1">
      <alignment horizontal="center" vertical="center" wrapText="1"/>
    </xf>
    <xf numFmtId="0" fontId="7" fillId="0" borderId="0"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0" fontId="7" fillId="0" borderId="0" xfId="0" applyFont="1" applyFill="1" applyBorder="1" applyAlignment="1">
      <alignment horizontal="center" vertical="center" shrinkToFit="1"/>
    </xf>
    <xf numFmtId="0" fontId="7" fillId="0" borderId="14" xfId="0" applyFont="1" applyFill="1" applyBorder="1" applyAlignment="1">
      <alignment vertical="center"/>
    </xf>
    <xf numFmtId="0" fontId="7" fillId="0" borderId="0" xfId="0" applyFont="1" applyBorder="1" applyAlignment="1">
      <alignment horizontal="center" vertical="center"/>
    </xf>
    <xf numFmtId="0" fontId="7" fillId="25" borderId="161" xfId="0" applyFont="1" applyFill="1" applyBorder="1" applyAlignment="1" applyProtection="1">
      <alignment vertical="center"/>
      <protection locked="0"/>
    </xf>
    <xf numFmtId="183" fontId="50" fillId="0" borderId="0" xfId="42" applyNumberFormat="1" applyFont="1" applyAlignment="1">
      <alignment vertical="center" shrinkToFit="1"/>
    </xf>
    <xf numFmtId="0" fontId="3" fillId="0" borderId="38" xfId="42" applyFont="1" applyFill="1" applyBorder="1" applyAlignment="1">
      <alignment horizontal="center" vertical="center" shrinkToFit="1"/>
    </xf>
    <xf numFmtId="179" fontId="3" fillId="26" borderId="13" xfId="0" applyNumberFormat="1" applyFont="1" applyFill="1" applyBorder="1" applyAlignment="1">
      <alignment horizontal="center" vertical="center" shrinkToFit="1"/>
    </xf>
    <xf numFmtId="179" fontId="3" fillId="26" borderId="14" xfId="0" applyNumberFormat="1" applyFont="1" applyFill="1" applyBorder="1" applyAlignment="1">
      <alignment horizontal="center" vertical="center" shrinkToFit="1"/>
    </xf>
    <xf numFmtId="179" fontId="3" fillId="26" borderId="15" xfId="0" applyNumberFormat="1" applyFont="1" applyFill="1" applyBorder="1" applyAlignment="1">
      <alignment horizontal="center" vertical="center" shrinkToFit="1"/>
    </xf>
    <xf numFmtId="0" fontId="7" fillId="25" borderId="162" xfId="0" applyFont="1" applyFill="1" applyBorder="1" applyAlignment="1" applyProtection="1">
      <alignment horizontal="center" vertical="center"/>
      <protection locked="0"/>
    </xf>
    <xf numFmtId="0" fontId="51" fillId="0" borderId="0" xfId="48" applyFont="1" applyAlignment="1">
      <alignment vertical="center"/>
    </xf>
    <xf numFmtId="0" fontId="52" fillId="0" borderId="0" xfId="48" applyFont="1" applyAlignment="1">
      <alignment horizontal="left" vertical="top"/>
    </xf>
    <xf numFmtId="0" fontId="53" fillId="0" borderId="0" xfId="48" applyFont="1" applyAlignment="1">
      <alignment horizontal="left" vertical="top"/>
    </xf>
    <xf numFmtId="0" fontId="53" fillId="0" borderId="0" xfId="48" applyFont="1">
      <alignment vertical="center"/>
    </xf>
    <xf numFmtId="0" fontId="53" fillId="0" borderId="0" xfId="48" applyFont="1" applyAlignment="1"/>
    <xf numFmtId="0" fontId="53" fillId="30" borderId="14" xfId="48" applyFont="1" applyFill="1" applyBorder="1">
      <alignment vertical="center"/>
    </xf>
    <xf numFmtId="0" fontId="53" fillId="30" borderId="14" xfId="48" applyFont="1" applyFill="1" applyBorder="1" applyAlignment="1">
      <alignment horizontal="center" vertical="center"/>
    </xf>
    <xf numFmtId="0" fontId="53" fillId="31" borderId="14" xfId="48" applyFont="1" applyFill="1" applyBorder="1" applyAlignment="1">
      <alignment horizontal="left" vertical="center" wrapText="1"/>
    </xf>
    <xf numFmtId="0" fontId="53" fillId="25" borderId="14" xfId="48" applyFont="1" applyFill="1" applyBorder="1" applyAlignment="1">
      <alignment horizontal="left" vertical="center" wrapText="1"/>
    </xf>
    <xf numFmtId="0" fontId="53" fillId="0" borderId="14" xfId="48" applyFont="1" applyBorder="1" applyAlignment="1">
      <alignment horizontal="left" vertical="center" wrapText="1"/>
    </xf>
    <xf numFmtId="0" fontId="53" fillId="0" borderId="14" xfId="48" applyFont="1" applyBorder="1" applyAlignment="1">
      <alignment vertical="center" wrapText="1"/>
    </xf>
    <xf numFmtId="0" fontId="53" fillId="0" borderId="0" xfId="48" applyFont="1" applyAlignment="1">
      <alignment horizontal="left"/>
    </xf>
    <xf numFmtId="0" fontId="53" fillId="0" borderId="23" xfId="48" applyFont="1" applyBorder="1" applyAlignment="1">
      <alignment horizontal="left" vertical="center" wrapText="1"/>
    </xf>
    <xf numFmtId="0" fontId="55" fillId="0" borderId="0" xfId="0" applyFont="1" applyAlignment="1">
      <alignment horizontal="center" vertical="center"/>
    </xf>
    <xf numFmtId="0" fontId="55" fillId="0" borderId="0" xfId="0" applyFont="1" applyAlignment="1">
      <alignment vertical="center"/>
    </xf>
    <xf numFmtId="0" fontId="56" fillId="0" borderId="0" xfId="0" applyFont="1" applyAlignment="1">
      <alignment vertical="center"/>
    </xf>
    <xf numFmtId="0" fontId="56" fillId="0" borderId="0" xfId="0" applyFont="1" applyFill="1" applyAlignment="1">
      <alignment vertical="center"/>
    </xf>
    <xf numFmtId="187" fontId="55" fillId="0" borderId="0" xfId="0" applyNumberFormat="1" applyFont="1" applyAlignment="1">
      <alignment vertical="center"/>
    </xf>
    <xf numFmtId="187" fontId="55" fillId="0" borderId="0" xfId="0" applyNumberFormat="1" applyFont="1" applyAlignment="1">
      <alignment horizontal="center" vertical="center" wrapText="1"/>
    </xf>
    <xf numFmtId="187" fontId="55" fillId="0" borderId="0" xfId="0" applyNumberFormat="1" applyFont="1" applyAlignment="1">
      <alignment horizontal="center" vertical="center"/>
    </xf>
    <xf numFmtId="187" fontId="55" fillId="0" borderId="0" xfId="0" applyNumberFormat="1" applyFont="1" applyFill="1" applyAlignment="1">
      <alignment vertical="center"/>
    </xf>
    <xf numFmtId="187" fontId="57" fillId="0" borderId="0" xfId="0" applyNumberFormat="1" applyFont="1" applyFill="1" applyAlignment="1">
      <alignment horizontal="center" vertical="center"/>
    </xf>
    <xf numFmtId="0" fontId="55" fillId="0" borderId="0" xfId="0" applyFont="1" applyFill="1" applyAlignment="1">
      <alignment vertical="center"/>
    </xf>
    <xf numFmtId="0" fontId="53" fillId="33" borderId="14" xfId="48" applyFont="1" applyFill="1" applyBorder="1" applyAlignment="1">
      <alignment horizontal="left" vertical="center" wrapText="1"/>
    </xf>
    <xf numFmtId="0" fontId="53" fillId="34" borderId="14" xfId="48" applyFont="1" applyFill="1" applyBorder="1" applyAlignment="1">
      <alignment horizontal="left" vertical="center" wrapText="1"/>
    </xf>
    <xf numFmtId="0" fontId="53" fillId="35" borderId="14" xfId="48" applyFont="1" applyFill="1" applyBorder="1" applyAlignment="1">
      <alignment horizontal="left" vertical="center" wrapText="1"/>
    </xf>
    <xf numFmtId="183" fontId="58" fillId="0" borderId="0" xfId="45" applyNumberFormat="1" applyFont="1" applyFill="1" applyBorder="1" applyAlignment="1">
      <alignment vertical="center" shrinkToFit="1"/>
    </xf>
    <xf numFmtId="188" fontId="7" fillId="25" borderId="14" xfId="0" applyNumberFormat="1" applyFont="1" applyFill="1" applyBorder="1" applyAlignment="1">
      <alignment horizontal="center" vertical="center" wrapText="1"/>
    </xf>
    <xf numFmtId="0" fontId="53" fillId="0" borderId="14" xfId="48" applyFont="1" applyBorder="1" applyAlignment="1">
      <alignment horizontal="center" vertical="center" wrapText="1"/>
    </xf>
    <xf numFmtId="0" fontId="53" fillId="36" borderId="14" xfId="48" applyFont="1" applyFill="1" applyBorder="1" applyAlignment="1">
      <alignment horizontal="left" vertical="center" wrapText="1"/>
    </xf>
    <xf numFmtId="0" fontId="59" fillId="0" borderId="0" xfId="0" applyFont="1" applyAlignment="1">
      <alignment vertical="center"/>
    </xf>
    <xf numFmtId="0" fontId="60" fillId="0" borderId="0" xfId="0" applyFont="1" applyAlignment="1">
      <alignment vertical="center"/>
    </xf>
    <xf numFmtId="0" fontId="60" fillId="0" borderId="0" xfId="0" applyFont="1" applyAlignment="1">
      <alignment horizontal="right" vertical="center"/>
    </xf>
    <xf numFmtId="0" fontId="60" fillId="0" borderId="0" xfId="0" applyFont="1" applyBorder="1" applyAlignment="1">
      <alignment vertical="center"/>
    </xf>
    <xf numFmtId="0" fontId="61" fillId="0" borderId="0" xfId="0" applyFont="1" applyAlignment="1">
      <alignment vertical="center"/>
    </xf>
    <xf numFmtId="0" fontId="62" fillId="0" borderId="0" xfId="0" applyFont="1" applyBorder="1" applyAlignment="1">
      <alignment horizontal="center" vertical="center" wrapText="1"/>
    </xf>
    <xf numFmtId="0" fontId="62" fillId="0" borderId="0" xfId="0" applyFont="1" applyAlignment="1">
      <alignment vertical="center"/>
    </xf>
    <xf numFmtId="0" fontId="62" fillId="0" borderId="17" xfId="0" applyFont="1" applyBorder="1" applyAlignment="1">
      <alignment horizontal="center" vertical="center" wrapText="1"/>
    </xf>
    <xf numFmtId="0" fontId="62" fillId="0" borderId="41" xfId="0" applyFont="1" applyBorder="1" applyAlignment="1">
      <alignment horizontal="center" vertical="center" wrapText="1"/>
    </xf>
    <xf numFmtId="0" fontId="62" fillId="0" borderId="0" xfId="0" applyFont="1" applyAlignment="1">
      <alignment horizontal="center" vertical="center" wrapText="1"/>
    </xf>
    <xf numFmtId="0" fontId="62" fillId="0" borderId="0" xfId="0" applyFont="1" applyBorder="1" applyAlignment="1">
      <alignment horizontal="left" vertical="center" wrapText="1"/>
    </xf>
    <xf numFmtId="0" fontId="62" fillId="0" borderId="14" xfId="0" applyFont="1" applyBorder="1" applyAlignment="1">
      <alignment horizontal="center" vertical="center"/>
    </xf>
    <xf numFmtId="0" fontId="62" fillId="0" borderId="0" xfId="0" applyFont="1" applyBorder="1" applyAlignment="1">
      <alignment vertical="center"/>
    </xf>
    <xf numFmtId="0" fontId="62" fillId="0" borderId="14" xfId="0" applyFont="1" applyBorder="1" applyAlignment="1">
      <alignment vertical="center" wrapText="1"/>
    </xf>
    <xf numFmtId="0" fontId="62" fillId="0" borderId="14" xfId="0" applyFont="1" applyBorder="1" applyAlignment="1">
      <alignment horizontal="center" vertical="center" wrapText="1"/>
    </xf>
    <xf numFmtId="0" fontId="62" fillId="0" borderId="179" xfId="0" applyFont="1" applyBorder="1" applyAlignment="1">
      <alignment vertical="center" wrapText="1"/>
    </xf>
    <xf numFmtId="0" fontId="62" fillId="0" borderId="61" xfId="0" applyFont="1" applyBorder="1" applyAlignment="1">
      <alignment horizontal="center" vertical="center"/>
    </xf>
    <xf numFmtId="0" fontId="62" fillId="0" borderId="61" xfId="0" applyFont="1" applyBorder="1" applyAlignment="1">
      <alignment vertical="center"/>
    </xf>
    <xf numFmtId="0" fontId="62" fillId="0" borderId="107" xfId="0" applyFont="1" applyBorder="1" applyAlignment="1">
      <alignment vertical="center"/>
    </xf>
    <xf numFmtId="0" fontId="62" fillId="0" borderId="0" xfId="0" applyFont="1" applyBorder="1" applyAlignment="1">
      <alignment vertical="center" wrapText="1"/>
    </xf>
    <xf numFmtId="0" fontId="0" fillId="0" borderId="0" xfId="0" applyAlignment="1">
      <alignment vertical="center"/>
    </xf>
    <xf numFmtId="0" fontId="62" fillId="0" borderId="0" xfId="0" applyFont="1" applyAlignment="1">
      <alignment vertical="center" wrapText="1"/>
    </xf>
    <xf numFmtId="0" fontId="40" fillId="0" borderId="0" xfId="0" applyFont="1" applyAlignment="1">
      <alignment vertical="center"/>
    </xf>
    <xf numFmtId="0" fontId="62" fillId="0" borderId="44" xfId="0" applyFont="1" applyBorder="1" applyAlignment="1">
      <alignment horizontal="right" vertical="center"/>
    </xf>
    <xf numFmtId="0" fontId="59" fillId="0" borderId="0" xfId="0" applyFont="1" applyAlignment="1" applyProtection="1">
      <alignment vertical="center"/>
    </xf>
    <xf numFmtId="0" fontId="60" fillId="0" borderId="0" xfId="0" applyFont="1" applyAlignment="1" applyProtection="1">
      <alignment vertical="center"/>
    </xf>
    <xf numFmtId="0" fontId="60" fillId="0" borderId="0" xfId="0" applyFont="1" applyAlignment="1" applyProtection="1">
      <alignment horizontal="right" vertical="center"/>
    </xf>
    <xf numFmtId="0" fontId="60" fillId="0" borderId="0" xfId="0" applyFont="1" applyBorder="1" applyAlignment="1" applyProtection="1">
      <alignment vertical="center"/>
    </xf>
    <xf numFmtId="0" fontId="61" fillId="0" borderId="0" xfId="0" applyFont="1" applyAlignment="1" applyProtection="1">
      <alignment vertical="center"/>
    </xf>
    <xf numFmtId="0" fontId="62" fillId="0" borderId="0" xfId="0" applyFont="1" applyBorder="1" applyAlignment="1" applyProtection="1">
      <alignment horizontal="center" vertical="center" wrapText="1"/>
    </xf>
    <xf numFmtId="0" fontId="62" fillId="0" borderId="0" xfId="0" applyFont="1" applyAlignment="1" applyProtection="1">
      <alignment vertical="center"/>
    </xf>
    <xf numFmtId="0" fontId="62" fillId="0" borderId="17" xfId="0" applyFont="1" applyBorder="1" applyAlignment="1" applyProtection="1">
      <alignment horizontal="center" vertical="center" wrapText="1"/>
    </xf>
    <xf numFmtId="0" fontId="62" fillId="0" borderId="41" xfId="0" applyFont="1" applyBorder="1" applyAlignment="1" applyProtection="1">
      <alignment horizontal="center" vertical="center" wrapText="1"/>
    </xf>
    <xf numFmtId="0" fontId="62" fillId="0" borderId="0" xfId="0" applyFont="1" applyAlignment="1" applyProtection="1">
      <alignment horizontal="center" vertical="center" wrapText="1"/>
    </xf>
    <xf numFmtId="0" fontId="62" fillId="0" borderId="0" xfId="0" applyFont="1" applyBorder="1" applyAlignment="1" applyProtection="1">
      <alignment horizontal="left" vertical="center" wrapText="1"/>
    </xf>
    <xf numFmtId="0" fontId="40" fillId="0" borderId="0" xfId="0" applyFont="1" applyAlignment="1" applyProtection="1">
      <alignment vertical="center"/>
    </xf>
    <xf numFmtId="0" fontId="0" fillId="0" borderId="0" xfId="0" applyAlignment="1" applyProtection="1">
      <alignment vertical="center"/>
    </xf>
    <xf numFmtId="0" fontId="62" fillId="0" borderId="14" xfId="0" applyFont="1" applyBorder="1" applyAlignment="1" applyProtection="1">
      <alignment horizontal="center" vertical="center"/>
    </xf>
    <xf numFmtId="0" fontId="62" fillId="0" borderId="0" xfId="0" applyFont="1" applyBorder="1" applyAlignment="1" applyProtection="1">
      <alignment vertical="center"/>
    </xf>
    <xf numFmtId="0" fontId="62" fillId="0" borderId="14" xfId="0" applyFont="1" applyBorder="1" applyAlignment="1" applyProtection="1">
      <alignment vertical="center" wrapText="1"/>
    </xf>
    <xf numFmtId="0" fontId="62" fillId="0" borderId="14" xfId="0" applyFont="1" applyBorder="1" applyAlignment="1" applyProtection="1">
      <alignment horizontal="center" vertical="center" wrapText="1"/>
    </xf>
    <xf numFmtId="0" fontId="62" fillId="0" borderId="179" xfId="0" applyFont="1" applyBorder="1" applyAlignment="1" applyProtection="1">
      <alignment vertical="center" wrapText="1"/>
    </xf>
    <xf numFmtId="0" fontId="62" fillId="0" borderId="0" xfId="0" applyFont="1" applyBorder="1" applyAlignment="1" applyProtection="1">
      <alignment vertical="center" wrapText="1"/>
    </xf>
    <xf numFmtId="0" fontId="62" fillId="0" borderId="61" xfId="0" applyFont="1" applyBorder="1" applyAlignment="1" applyProtection="1">
      <alignment horizontal="center" vertical="center"/>
    </xf>
    <xf numFmtId="0" fontId="62" fillId="0" borderId="61" xfId="0" applyFont="1" applyBorder="1" applyAlignment="1" applyProtection="1">
      <alignment vertical="center"/>
    </xf>
    <xf numFmtId="41" fontId="62" fillId="0" borderId="14" xfId="0" applyNumberFormat="1" applyFont="1" applyBorder="1" applyAlignment="1" applyProtection="1">
      <alignment horizontal="right" vertical="center"/>
    </xf>
    <xf numFmtId="41" fontId="62" fillId="25" borderId="44" xfId="0" applyNumberFormat="1" applyFont="1" applyFill="1" applyBorder="1" applyAlignment="1" applyProtection="1">
      <alignment vertical="center"/>
    </xf>
    <xf numFmtId="0" fontId="62" fillId="0" borderId="107" xfId="0" applyFont="1" applyBorder="1" applyAlignment="1" applyProtection="1">
      <alignment vertical="center"/>
    </xf>
    <xf numFmtId="41" fontId="62" fillId="0" borderId="0" xfId="0" applyNumberFormat="1" applyFont="1" applyAlignment="1" applyProtection="1">
      <alignment horizontal="right" vertical="center"/>
    </xf>
    <xf numFmtId="41" fontId="62" fillId="0" borderId="75" xfId="0" applyNumberFormat="1" applyFont="1" applyBorder="1" applyAlignment="1" applyProtection="1">
      <alignment horizontal="right" vertical="center"/>
    </xf>
    <xf numFmtId="41" fontId="62" fillId="0" borderId="61" xfId="0" applyNumberFormat="1" applyFont="1" applyBorder="1" applyAlignment="1" applyProtection="1">
      <alignment horizontal="right" vertical="center"/>
    </xf>
    <xf numFmtId="41" fontId="62" fillId="0" borderId="61" xfId="0" applyNumberFormat="1" applyFont="1" applyBorder="1" applyAlignment="1" applyProtection="1">
      <alignment vertical="center"/>
    </xf>
    <xf numFmtId="41" fontId="62" fillId="0" borderId="179" xfId="0" applyNumberFormat="1" applyFont="1" applyBorder="1" applyAlignment="1" applyProtection="1">
      <alignment horizontal="right" vertical="center"/>
    </xf>
    <xf numFmtId="41" fontId="62" fillId="0" borderId="180" xfId="0" applyNumberFormat="1" applyFont="1" applyBorder="1" applyAlignment="1" applyProtection="1">
      <alignment horizontal="right" vertical="center"/>
    </xf>
    <xf numFmtId="0" fontId="62" fillId="0" borderId="0" xfId="0" applyFont="1" applyAlignment="1" applyProtection="1">
      <alignment vertical="center" wrapText="1"/>
    </xf>
    <xf numFmtId="41" fontId="62" fillId="0" borderId="61" xfId="0" applyNumberFormat="1" applyFont="1" applyBorder="1" applyAlignment="1" applyProtection="1">
      <alignment horizontal="center" vertical="center"/>
    </xf>
    <xf numFmtId="41" fontId="62" fillId="0" borderId="179" xfId="0" applyNumberFormat="1" applyFont="1" applyBorder="1" applyAlignment="1" applyProtection="1">
      <alignment vertical="center"/>
    </xf>
    <xf numFmtId="41" fontId="62" fillId="0" borderId="179" xfId="0" applyNumberFormat="1" applyFont="1" applyBorder="1" applyAlignment="1" applyProtection="1">
      <alignment horizontal="center" vertical="center"/>
    </xf>
    <xf numFmtId="41" fontId="62" fillId="25" borderId="14" xfId="0" applyNumberFormat="1" applyFont="1" applyFill="1" applyBorder="1" applyAlignment="1" applyProtection="1">
      <alignment horizontal="right" vertical="center"/>
    </xf>
    <xf numFmtId="0" fontId="62" fillId="0" borderId="0" xfId="0" applyFont="1" applyBorder="1" applyAlignment="1" applyProtection="1">
      <alignment horizontal="center" vertical="center"/>
    </xf>
    <xf numFmtId="0" fontId="62" fillId="0" borderId="55" xfId="0" applyFont="1" applyBorder="1" applyAlignment="1" applyProtection="1">
      <alignment horizontal="center" vertical="center"/>
    </xf>
    <xf numFmtId="0" fontId="67" fillId="0" borderId="183" xfId="0" applyFont="1" applyBorder="1" applyAlignment="1" applyProtection="1">
      <alignment horizontal="center" vertical="center"/>
    </xf>
    <xf numFmtId="0" fontId="62" fillId="0" borderId="44" xfId="0" applyFont="1" applyBorder="1" applyAlignment="1" applyProtection="1">
      <alignment horizontal="right" vertical="center"/>
    </xf>
    <xf numFmtId="0" fontId="67" fillId="0" borderId="184" xfId="0" applyFont="1" applyBorder="1" applyAlignment="1" applyProtection="1">
      <alignment horizontal="center" vertical="center"/>
    </xf>
    <xf numFmtId="41" fontId="62" fillId="0" borderId="14" xfId="0" applyNumberFormat="1" applyFont="1" applyBorder="1" applyAlignment="1">
      <alignment horizontal="right" vertical="center"/>
    </xf>
    <xf numFmtId="41" fontId="62" fillId="0" borderId="16" xfId="0" applyNumberFormat="1" applyFont="1" applyBorder="1" applyAlignment="1">
      <alignment horizontal="right" vertical="center"/>
    </xf>
    <xf numFmtId="41" fontId="62" fillId="0" borderId="44" xfId="0" applyNumberFormat="1" applyFont="1" applyBorder="1" applyAlignment="1">
      <alignment horizontal="right" vertical="center"/>
    </xf>
    <xf numFmtId="41" fontId="64" fillId="25" borderId="44" xfId="0" applyNumberFormat="1" applyFont="1" applyFill="1" applyBorder="1" applyAlignment="1">
      <alignment horizontal="right" vertical="center"/>
    </xf>
    <xf numFmtId="41" fontId="62" fillId="0" borderId="0" xfId="0" applyNumberFormat="1" applyFont="1" applyAlignment="1">
      <alignment horizontal="right" vertical="center"/>
    </xf>
    <xf numFmtId="41" fontId="62" fillId="0" borderId="75" xfId="0" applyNumberFormat="1" applyFont="1" applyBorder="1" applyAlignment="1">
      <alignment horizontal="right" vertical="center"/>
    </xf>
    <xf numFmtId="41" fontId="62" fillId="0" borderId="61" xfId="0" applyNumberFormat="1" applyFont="1" applyBorder="1" applyAlignment="1">
      <alignment horizontal="right" vertical="center"/>
    </xf>
    <xf numFmtId="41" fontId="62" fillId="25" borderId="44" xfId="0" applyNumberFormat="1" applyFont="1" applyFill="1" applyBorder="1" applyAlignment="1">
      <alignment horizontal="right" vertical="center"/>
    </xf>
    <xf numFmtId="41" fontId="62" fillId="25" borderId="14" xfId="0" applyNumberFormat="1" applyFont="1" applyFill="1" applyBorder="1" applyAlignment="1">
      <alignment horizontal="right" vertical="center"/>
    </xf>
    <xf numFmtId="41" fontId="62" fillId="25" borderId="16" xfId="0" applyNumberFormat="1" applyFont="1" applyFill="1" applyBorder="1" applyAlignment="1">
      <alignment horizontal="right" vertical="center"/>
    </xf>
    <xf numFmtId="41" fontId="62" fillId="0" borderId="61" xfId="0" applyNumberFormat="1" applyFont="1" applyBorder="1" applyAlignment="1">
      <alignment vertical="center"/>
    </xf>
    <xf numFmtId="41" fontId="62" fillId="0" borderId="179" xfId="0" applyNumberFormat="1" applyFont="1" applyBorder="1" applyAlignment="1">
      <alignment horizontal="right" vertical="center"/>
    </xf>
    <xf numFmtId="41" fontId="62" fillId="0" borderId="180" xfId="0" applyNumberFormat="1" applyFont="1" applyBorder="1" applyAlignment="1">
      <alignment horizontal="right" vertical="center"/>
    </xf>
    <xf numFmtId="41" fontId="62" fillId="0" borderId="61" xfId="0" applyNumberFormat="1" applyFont="1" applyBorder="1" applyAlignment="1">
      <alignment horizontal="center" vertical="center"/>
    </xf>
    <xf numFmtId="41" fontId="62" fillId="0" borderId="179" xfId="0" applyNumberFormat="1" applyFont="1" applyBorder="1" applyAlignment="1">
      <alignment vertical="center"/>
    </xf>
    <xf numFmtId="41" fontId="62" fillId="0" borderId="179" xfId="0" applyNumberFormat="1" applyFont="1" applyBorder="1" applyAlignment="1">
      <alignment horizontal="center" vertical="center"/>
    </xf>
    <xf numFmtId="0" fontId="62" fillId="0" borderId="55" xfId="0" applyFont="1" applyBorder="1" applyAlignment="1">
      <alignment horizontal="center" vertical="center"/>
    </xf>
    <xf numFmtId="0" fontId="67" fillId="0" borderId="183" xfId="0" applyFont="1" applyBorder="1" applyAlignment="1">
      <alignment horizontal="center" vertical="center"/>
    </xf>
    <xf numFmtId="0" fontId="67" fillId="0" borderId="184" xfId="0" applyFont="1" applyBorder="1" applyAlignment="1">
      <alignment horizontal="center" vertical="center"/>
    </xf>
    <xf numFmtId="0" fontId="64" fillId="0" borderId="0" xfId="49" applyFont="1" applyAlignment="1">
      <alignment horizontal="left" vertical="center"/>
    </xf>
    <xf numFmtId="0" fontId="63" fillId="0" borderId="0" xfId="0" applyFont="1" applyFill="1" applyAlignment="1">
      <alignment vertical="center"/>
    </xf>
    <xf numFmtId="0" fontId="63" fillId="0" borderId="0" xfId="0" applyFont="1" applyFill="1" applyBorder="1" applyAlignment="1">
      <alignment vertical="center"/>
    </xf>
    <xf numFmtId="0" fontId="69" fillId="0" borderId="0" xfId="0" applyFont="1" applyBorder="1" applyAlignment="1">
      <alignment vertical="center"/>
    </xf>
    <xf numFmtId="0" fontId="70" fillId="0" borderId="0" xfId="0" applyFont="1" applyAlignment="1">
      <alignment vertical="center"/>
    </xf>
    <xf numFmtId="0" fontId="71" fillId="0" borderId="0" xfId="0" applyFont="1" applyFill="1" applyAlignment="1">
      <alignment horizontal="right" vertical="center"/>
    </xf>
    <xf numFmtId="0" fontId="56" fillId="0" borderId="0" xfId="0" applyFont="1" applyFill="1" applyBorder="1" applyAlignment="1">
      <alignment vertical="center"/>
    </xf>
    <xf numFmtId="176" fontId="64" fillId="0" borderId="0" xfId="0" applyNumberFormat="1" applyFont="1" applyFill="1" applyBorder="1" applyAlignment="1">
      <alignment vertical="center"/>
    </xf>
    <xf numFmtId="0" fontId="56" fillId="0" borderId="0" xfId="0" applyFont="1" applyFill="1" applyBorder="1" applyAlignment="1">
      <alignment horizontal="center" vertical="center"/>
    </xf>
    <xf numFmtId="185" fontId="64" fillId="0" borderId="0" xfId="0" applyNumberFormat="1" applyFont="1" applyFill="1" applyBorder="1" applyAlignment="1">
      <alignment horizontal="center" vertical="center"/>
    </xf>
    <xf numFmtId="9" fontId="64" fillId="0" borderId="0" xfId="0" applyNumberFormat="1" applyFont="1" applyFill="1" applyBorder="1" applyAlignment="1">
      <alignment vertical="center"/>
    </xf>
    <xf numFmtId="187" fontId="55" fillId="0" borderId="44" xfId="0" applyNumberFormat="1" applyFont="1" applyBorder="1" applyAlignment="1">
      <alignment vertical="center"/>
    </xf>
    <xf numFmtId="187" fontId="55" fillId="0" borderId="61" xfId="0" applyNumberFormat="1" applyFont="1" applyBorder="1" applyAlignment="1">
      <alignment horizontal="center" vertical="center"/>
    </xf>
    <xf numFmtId="187" fontId="55" fillId="0" borderId="16" xfId="0" applyNumberFormat="1" applyFont="1" applyBorder="1" applyAlignment="1">
      <alignment horizontal="center" vertical="center"/>
    </xf>
    <xf numFmtId="187" fontId="72" fillId="0" borderId="14" xfId="0" applyNumberFormat="1" applyFont="1" applyBorder="1" applyAlignment="1">
      <alignment horizontal="center" vertical="center" wrapText="1"/>
    </xf>
    <xf numFmtId="187" fontId="55" fillId="0" borderId="14" xfId="0" applyNumberFormat="1" applyFont="1" applyFill="1" applyBorder="1" applyAlignment="1">
      <alignment horizontal="center" vertical="center" wrapText="1"/>
    </xf>
    <xf numFmtId="187" fontId="55" fillId="0" borderId="14" xfId="0" applyNumberFormat="1" applyFont="1" applyBorder="1" applyAlignment="1">
      <alignment vertical="center"/>
    </xf>
    <xf numFmtId="189" fontId="55" fillId="0" borderId="14" xfId="0" applyNumberFormat="1" applyFont="1" applyBorder="1" applyAlignment="1">
      <alignment horizontal="center" vertical="center"/>
    </xf>
    <xf numFmtId="189" fontId="56" fillId="0" borderId="14" xfId="0" applyNumberFormat="1" applyFont="1" applyBorder="1" applyAlignment="1">
      <alignment horizontal="center" vertical="center"/>
    </xf>
    <xf numFmtId="187" fontId="55" fillId="0" borderId="14" xfId="0" applyNumberFormat="1" applyFont="1" applyFill="1" applyBorder="1" applyAlignment="1" applyProtection="1">
      <alignment vertical="center"/>
      <protection locked="0"/>
    </xf>
    <xf numFmtId="187" fontId="55" fillId="25" borderId="14" xfId="0" applyNumberFormat="1" applyFont="1" applyFill="1" applyBorder="1" applyAlignment="1">
      <alignment vertical="center"/>
    </xf>
    <xf numFmtId="187" fontId="55" fillId="0" borderId="14" xfId="0" applyNumberFormat="1" applyFont="1" applyFill="1" applyBorder="1" applyAlignment="1">
      <alignment horizontal="center" vertical="center" shrinkToFit="1"/>
    </xf>
    <xf numFmtId="192" fontId="55" fillId="25" borderId="14" xfId="0" applyNumberFormat="1" applyFont="1" applyFill="1" applyBorder="1" applyAlignment="1">
      <alignment vertical="center"/>
    </xf>
    <xf numFmtId="192" fontId="55" fillId="25" borderId="14" xfId="0" applyNumberFormat="1" applyFont="1" applyFill="1" applyBorder="1" applyAlignment="1">
      <alignment horizontal="right" vertical="center"/>
    </xf>
    <xf numFmtId="192" fontId="73" fillId="25" borderId="14" xfId="0" applyNumberFormat="1" applyFont="1" applyFill="1" applyBorder="1" applyAlignment="1">
      <alignment horizontal="right" vertical="center"/>
    </xf>
    <xf numFmtId="193" fontId="55" fillId="0" borderId="0" xfId="0" applyNumberFormat="1" applyFont="1" applyAlignment="1">
      <alignment vertical="center"/>
    </xf>
    <xf numFmtId="187" fontId="55" fillId="25" borderId="20" xfId="0" applyNumberFormat="1" applyFont="1" applyFill="1" applyBorder="1" applyAlignment="1">
      <alignment vertical="center"/>
    </xf>
    <xf numFmtId="187" fontId="56" fillId="25" borderId="20" xfId="0" applyNumberFormat="1" applyFont="1" applyFill="1" applyBorder="1" applyAlignment="1">
      <alignment vertical="center"/>
    </xf>
    <xf numFmtId="40" fontId="56" fillId="25" borderId="20" xfId="33" applyNumberFormat="1" applyFont="1" applyFill="1" applyBorder="1" applyAlignment="1">
      <alignment vertical="center"/>
    </xf>
    <xf numFmtId="40" fontId="56" fillId="25" borderId="27" xfId="33" applyNumberFormat="1" applyFont="1" applyFill="1" applyBorder="1" applyAlignment="1">
      <alignment vertical="center"/>
    </xf>
    <xf numFmtId="187" fontId="55" fillId="0" borderId="75" xfId="0" applyNumberFormat="1" applyFont="1" applyBorder="1" applyAlignment="1">
      <alignment horizontal="center" vertical="center"/>
    </xf>
    <xf numFmtId="187" fontId="55" fillId="0" borderId="75" xfId="0" applyNumberFormat="1" applyFont="1" applyBorder="1" applyAlignment="1">
      <alignment vertical="center"/>
    </xf>
    <xf numFmtId="187" fontId="55" fillId="0" borderId="75" xfId="0" applyNumberFormat="1" applyFont="1" applyFill="1" applyBorder="1" applyAlignment="1">
      <alignment vertical="center"/>
    </xf>
    <xf numFmtId="187" fontId="56" fillId="0" borderId="75" xfId="0" applyNumberFormat="1" applyFont="1" applyFill="1" applyBorder="1" applyAlignment="1">
      <alignment vertical="center"/>
    </xf>
    <xf numFmtId="187" fontId="56" fillId="0" borderId="0" xfId="0" applyNumberFormat="1" applyFont="1" applyFill="1" applyBorder="1" applyAlignment="1">
      <alignment vertical="center"/>
    </xf>
    <xf numFmtId="187" fontId="55" fillId="0" borderId="14" xfId="0" applyNumberFormat="1" applyFont="1" applyBorder="1" applyAlignment="1" applyProtection="1">
      <alignment vertical="center"/>
      <protection locked="0"/>
    </xf>
    <xf numFmtId="187" fontId="55" fillId="0" borderId="0" xfId="0" applyNumberFormat="1" applyFont="1" applyFill="1" applyBorder="1" applyAlignment="1">
      <alignment vertical="center"/>
    </xf>
    <xf numFmtId="187" fontId="73" fillId="0" borderId="0" xfId="0" applyNumberFormat="1" applyFont="1" applyBorder="1" applyAlignment="1">
      <alignment horizontal="center" vertical="center"/>
    </xf>
    <xf numFmtId="187" fontId="55" fillId="0" borderId="0" xfId="0" applyNumberFormat="1" applyFont="1" applyBorder="1" applyAlignment="1">
      <alignment vertical="center"/>
    </xf>
    <xf numFmtId="187" fontId="55" fillId="0" borderId="18" xfId="0" applyNumberFormat="1" applyFont="1" applyFill="1" applyBorder="1" applyAlignment="1" applyProtection="1">
      <alignment horizontal="center" vertical="center"/>
      <protection locked="0"/>
    </xf>
    <xf numFmtId="187" fontId="55" fillId="0" borderId="37" xfId="0" applyNumberFormat="1" applyFont="1" applyFill="1" applyBorder="1" applyAlignment="1" applyProtection="1">
      <alignment horizontal="center" vertical="center"/>
      <protection locked="0"/>
    </xf>
    <xf numFmtId="192" fontId="55" fillId="25" borderId="37" xfId="0" applyNumberFormat="1" applyFont="1" applyFill="1" applyBorder="1" applyAlignment="1" applyProtection="1">
      <alignment vertical="center" shrinkToFit="1"/>
      <protection locked="0"/>
    </xf>
    <xf numFmtId="0" fontId="55" fillId="0" borderId="0" xfId="0" applyFont="1" applyAlignment="1">
      <alignment vertical="center" wrapText="1"/>
    </xf>
    <xf numFmtId="0" fontId="4" fillId="0" borderId="31" xfId="42" applyFont="1" applyBorder="1" applyAlignment="1">
      <alignment vertical="center"/>
    </xf>
    <xf numFmtId="0" fontId="36" fillId="0" borderId="31" xfId="42" applyFont="1" applyBorder="1" applyAlignment="1">
      <alignment vertical="center"/>
    </xf>
    <xf numFmtId="0" fontId="4" fillId="0" borderId="0" xfId="42" applyFont="1">
      <alignment vertical="center"/>
    </xf>
    <xf numFmtId="194" fontId="4" fillId="0" borderId="31" xfId="42" applyNumberFormat="1" applyFont="1" applyBorder="1" applyAlignment="1">
      <alignment vertical="center"/>
    </xf>
    <xf numFmtId="0" fontId="3" fillId="26" borderId="44" xfId="42" applyFont="1" applyFill="1" applyBorder="1" applyAlignment="1">
      <alignment vertical="center" shrinkToFit="1"/>
    </xf>
    <xf numFmtId="0" fontId="3" fillId="25" borderId="186" xfId="42" applyFont="1" applyFill="1" applyBorder="1" applyAlignment="1">
      <alignment horizontal="center" vertical="center" shrinkToFit="1"/>
    </xf>
    <xf numFmtId="0" fontId="3" fillId="38" borderId="187" xfId="42" applyFont="1" applyFill="1" applyBorder="1" applyAlignment="1">
      <alignment horizontal="center" vertical="center"/>
    </xf>
    <xf numFmtId="0" fontId="3" fillId="38" borderId="71" xfId="42" applyFont="1" applyFill="1" applyBorder="1" applyAlignment="1">
      <alignment horizontal="center" vertical="center"/>
    </xf>
    <xf numFmtId="0" fontId="3" fillId="38" borderId="46" xfId="42" applyFont="1" applyFill="1" applyBorder="1" applyAlignment="1">
      <alignment horizontal="center" vertical="center"/>
    </xf>
    <xf numFmtId="0" fontId="3" fillId="38" borderId="13" xfId="42" applyFont="1" applyFill="1" applyBorder="1" applyAlignment="1">
      <alignment vertical="center" shrinkToFit="1"/>
    </xf>
    <xf numFmtId="0" fontId="3" fillId="38" borderId="14" xfId="42" applyFont="1" applyFill="1" applyBorder="1" applyAlignment="1">
      <alignment vertical="center" shrinkToFit="1"/>
    </xf>
    <xf numFmtId="0" fontId="3" fillId="38" borderId="15" xfId="42" applyFont="1" applyFill="1" applyBorder="1" applyAlignment="1">
      <alignment vertical="center" shrinkToFit="1"/>
    </xf>
    <xf numFmtId="0" fontId="3" fillId="38" borderId="14" xfId="42" applyFont="1" applyFill="1" applyBorder="1" applyAlignment="1">
      <alignment horizontal="center" vertical="center" shrinkToFit="1"/>
    </xf>
    <xf numFmtId="0" fontId="3" fillId="38" borderId="15" xfId="42" applyFont="1" applyFill="1" applyBorder="1" applyAlignment="1">
      <alignment horizontal="center" vertical="center" shrinkToFit="1"/>
    </xf>
    <xf numFmtId="0" fontId="7" fillId="38" borderId="20" xfId="42" applyFont="1" applyFill="1" applyBorder="1" applyAlignment="1">
      <alignment horizontal="center" vertical="center"/>
    </xf>
    <xf numFmtId="0" fontId="7" fillId="38" borderId="27" xfId="42" applyFont="1" applyFill="1" applyBorder="1" applyAlignment="1">
      <alignment horizontal="center" vertical="center"/>
    </xf>
    <xf numFmtId="0" fontId="3" fillId="38" borderId="13" xfId="42" applyFont="1" applyFill="1" applyBorder="1" applyAlignment="1">
      <alignment horizontal="center" vertical="center" shrinkToFit="1"/>
    </xf>
    <xf numFmtId="0" fontId="7" fillId="38" borderId="19" xfId="42" applyFont="1" applyFill="1" applyBorder="1" applyAlignment="1">
      <alignment horizontal="center" vertical="center"/>
    </xf>
    <xf numFmtId="0" fontId="3" fillId="38" borderId="19" xfId="42" applyFont="1" applyFill="1" applyBorder="1" applyAlignment="1">
      <alignment horizontal="center" vertical="center" shrinkToFit="1"/>
    </xf>
    <xf numFmtId="0" fontId="3" fillId="38" borderId="20" xfId="42" applyFont="1" applyFill="1" applyBorder="1" applyAlignment="1">
      <alignment horizontal="center" vertical="center" shrinkToFit="1"/>
    </xf>
    <xf numFmtId="0" fontId="3" fillId="38" borderId="27" xfId="42" applyFont="1" applyFill="1" applyBorder="1" applyAlignment="1">
      <alignment horizontal="center" vertical="center" shrinkToFit="1"/>
    </xf>
    <xf numFmtId="179" fontId="3" fillId="26" borderId="14" xfId="42" applyNumberFormat="1" applyFont="1" applyFill="1" applyBorder="1" applyAlignment="1">
      <alignment horizontal="center" vertical="center" shrinkToFit="1"/>
    </xf>
    <xf numFmtId="179" fontId="3" fillId="26" borderId="15" xfId="42" applyNumberFormat="1" applyFont="1" applyFill="1" applyBorder="1" applyAlignment="1">
      <alignment horizontal="center" vertical="center" shrinkToFit="1"/>
    </xf>
    <xf numFmtId="179" fontId="3" fillId="26" borderId="13" xfId="42" applyNumberFormat="1" applyFont="1" applyFill="1" applyBorder="1" applyAlignment="1">
      <alignment horizontal="center" vertical="center" shrinkToFit="1"/>
    </xf>
    <xf numFmtId="179" fontId="3" fillId="26" borderId="16" xfId="42" applyNumberFormat="1" applyFont="1" applyFill="1" applyBorder="1" applyAlignment="1">
      <alignment horizontal="center" vertical="center" shrinkToFit="1"/>
    </xf>
    <xf numFmtId="179" fontId="3" fillId="26" borderId="44" xfId="42" applyNumberFormat="1" applyFont="1" applyFill="1" applyBorder="1" applyAlignment="1">
      <alignment horizontal="center" vertical="center" shrinkToFit="1"/>
    </xf>
    <xf numFmtId="179" fontId="3" fillId="38" borderId="13" xfId="42" applyNumberFormat="1" applyFont="1" applyFill="1" applyBorder="1" applyAlignment="1">
      <alignment horizontal="center" vertical="center" shrinkToFit="1"/>
    </xf>
    <xf numFmtId="179" fontId="3" fillId="38" borderId="14" xfId="42" applyNumberFormat="1" applyFont="1" applyFill="1" applyBorder="1" applyAlignment="1">
      <alignment horizontal="center" vertical="center" shrinkToFit="1"/>
    </xf>
    <xf numFmtId="179" fontId="3" fillId="38" borderId="15" xfId="42" applyNumberFormat="1" applyFont="1" applyFill="1" applyBorder="1" applyAlignment="1">
      <alignment horizontal="center" vertical="center" shrinkToFit="1"/>
    </xf>
    <xf numFmtId="0" fontId="4" fillId="0" borderId="0" xfId="42" applyFont="1" applyBorder="1" applyAlignment="1">
      <alignment horizontal="left" vertical="center"/>
    </xf>
    <xf numFmtId="0" fontId="3" fillId="38" borderId="17" xfId="42" applyFont="1" applyFill="1" applyBorder="1" applyAlignment="1">
      <alignment horizontal="center" vertical="center" shrinkToFit="1"/>
    </xf>
    <xf numFmtId="0" fontId="3" fillId="38" borderId="18" xfId="42" applyFont="1" applyFill="1" applyBorder="1" applyAlignment="1">
      <alignment horizontal="center" vertical="center" shrinkToFit="1"/>
    </xf>
    <xf numFmtId="0" fontId="3" fillId="38" borderId="66" xfId="42" applyFont="1" applyFill="1" applyBorder="1" applyAlignment="1">
      <alignment horizontal="center" vertical="center" shrinkToFit="1"/>
    </xf>
    <xf numFmtId="0" fontId="3" fillId="38" borderId="13" xfId="42" applyFont="1" applyFill="1" applyBorder="1" applyAlignment="1">
      <alignment horizontal="center" vertical="center"/>
    </xf>
    <xf numFmtId="0" fontId="3" fillId="38" borderId="14" xfId="42" applyFont="1" applyFill="1" applyBorder="1" applyAlignment="1">
      <alignment horizontal="center" vertical="center"/>
    </xf>
    <xf numFmtId="0" fontId="3" fillId="38" borderId="15" xfId="42" applyFont="1" applyFill="1" applyBorder="1" applyAlignment="1">
      <alignment horizontal="center" vertical="center"/>
    </xf>
    <xf numFmtId="0" fontId="3" fillId="38" borderId="41" xfId="42" applyFont="1" applyFill="1" applyBorder="1" applyAlignment="1">
      <alignment horizontal="center" vertical="center" shrinkToFit="1"/>
    </xf>
    <xf numFmtId="0" fontId="3" fillId="38" borderId="37" xfId="42" applyFont="1" applyFill="1" applyBorder="1" applyAlignment="1">
      <alignment horizontal="center" vertical="center" shrinkToFit="1"/>
    </xf>
    <xf numFmtId="0" fontId="3" fillId="38" borderId="40" xfId="42" applyFont="1" applyFill="1" applyBorder="1" applyAlignment="1">
      <alignment horizontal="center" vertical="center" shrinkToFit="1"/>
    </xf>
    <xf numFmtId="194" fontId="4" fillId="0" borderId="0" xfId="42" applyNumberFormat="1" applyFont="1" applyBorder="1" applyAlignment="1">
      <alignment vertical="center"/>
    </xf>
    <xf numFmtId="194" fontId="7" fillId="0" borderId="0" xfId="0" applyNumberFormat="1" applyFont="1" applyFill="1" applyAlignment="1">
      <alignment vertical="center"/>
    </xf>
    <xf numFmtId="0" fontId="74" fillId="0" borderId="0" xfId="0" applyFont="1" applyFill="1" applyAlignment="1">
      <alignment vertical="center"/>
    </xf>
    <xf numFmtId="0" fontId="75" fillId="0" borderId="0" xfId="42" applyFont="1" applyAlignment="1">
      <alignment vertical="center"/>
    </xf>
    <xf numFmtId="0" fontId="48" fillId="0" borderId="48" xfId="0" applyFont="1" applyBorder="1" applyAlignment="1">
      <alignment vertical="center"/>
    </xf>
    <xf numFmtId="0" fontId="48" fillId="0" borderId="23" xfId="0" applyFont="1" applyBorder="1" applyAlignment="1">
      <alignment vertical="center"/>
    </xf>
    <xf numFmtId="0" fontId="48" fillId="0" borderId="44" xfId="0" applyFont="1" applyBorder="1" applyAlignment="1">
      <alignment vertical="center"/>
    </xf>
    <xf numFmtId="188" fontId="55" fillId="25" borderId="14" xfId="0" applyNumberFormat="1" applyFont="1" applyFill="1" applyBorder="1" applyAlignment="1">
      <alignment horizontal="center" vertical="center" wrapText="1"/>
    </xf>
    <xf numFmtId="187" fontId="55" fillId="0" borderId="14" xfId="0" applyNumberFormat="1" applyFont="1" applyFill="1" applyBorder="1" applyAlignment="1" applyProtection="1">
      <alignment horizontal="center" vertical="center"/>
      <protection locked="0"/>
    </xf>
    <xf numFmtId="192" fontId="55" fillId="25" borderId="14" xfId="0" applyNumberFormat="1" applyFont="1" applyFill="1" applyBorder="1" applyAlignment="1" applyProtection="1">
      <alignment vertical="center" shrinkToFit="1"/>
      <protection locked="0"/>
    </xf>
    <xf numFmtId="0" fontId="7" fillId="0" borderId="0" xfId="0" applyFont="1" applyBorder="1" applyAlignment="1">
      <alignment horizontal="center" vertical="center" wrapText="1"/>
    </xf>
    <xf numFmtId="0" fontId="74" fillId="0" borderId="0" xfId="42" applyNumberFormat="1" applyFont="1" applyBorder="1" applyAlignment="1">
      <alignment vertical="center"/>
    </xf>
    <xf numFmtId="194" fontId="40" fillId="0" borderId="31" xfId="42" applyNumberFormat="1" applyFont="1" applyBorder="1" applyAlignment="1">
      <alignment vertical="center"/>
    </xf>
    <xf numFmtId="0" fontId="74" fillId="0" borderId="31" xfId="42" applyFont="1" applyBorder="1" applyAlignment="1">
      <alignment vertical="center"/>
    </xf>
    <xf numFmtId="0" fontId="7" fillId="26" borderId="44" xfId="0" applyFont="1" applyFill="1" applyBorder="1" applyAlignment="1">
      <alignment horizontal="centerContinuous" vertical="center" wrapText="1"/>
    </xf>
    <xf numFmtId="0" fontId="7" fillId="26" borderId="61" xfId="0" applyFont="1" applyFill="1" applyBorder="1" applyAlignment="1">
      <alignment horizontal="centerContinuous" vertical="center" wrapText="1"/>
    </xf>
    <xf numFmtId="0" fontId="7" fillId="26" borderId="16" xfId="0" applyFont="1" applyFill="1" applyBorder="1" applyAlignment="1">
      <alignment horizontal="centerContinuous" vertical="center" wrapText="1"/>
    </xf>
    <xf numFmtId="0" fontId="7" fillId="39" borderId="176" xfId="0" applyFont="1" applyFill="1" applyBorder="1" applyAlignment="1">
      <alignment horizontal="center" vertical="center" wrapText="1"/>
    </xf>
    <xf numFmtId="0" fontId="7" fillId="39" borderId="177" xfId="0" applyFont="1" applyFill="1" applyBorder="1" applyAlignment="1">
      <alignment horizontal="center" vertical="center" wrapText="1"/>
    </xf>
    <xf numFmtId="0" fontId="7" fillId="39" borderId="178" xfId="0" applyFont="1" applyFill="1" applyBorder="1" applyAlignment="1">
      <alignment horizontal="center" vertical="center" wrapText="1"/>
    </xf>
    <xf numFmtId="0" fontId="7" fillId="39" borderId="83" xfId="0" applyFont="1" applyFill="1" applyBorder="1" applyAlignment="1">
      <alignment horizontal="center" vertical="center" wrapText="1"/>
    </xf>
    <xf numFmtId="0" fontId="7" fillId="39" borderId="115" xfId="0" applyFont="1" applyFill="1" applyBorder="1" applyAlignment="1">
      <alignment horizontal="center" vertical="center" wrapText="1"/>
    </xf>
    <xf numFmtId="179" fontId="7" fillId="39" borderId="118" xfId="0" applyNumberFormat="1" applyFont="1" applyFill="1" applyBorder="1" applyAlignment="1">
      <alignment horizontal="center" vertical="center" wrapText="1"/>
    </xf>
    <xf numFmtId="179" fontId="7" fillId="39" borderId="23" xfId="0" applyNumberFormat="1" applyFont="1" applyFill="1" applyBorder="1" applyAlignment="1">
      <alignment horizontal="center" vertical="center" wrapText="1"/>
    </xf>
    <xf numFmtId="0" fontId="7" fillId="39" borderId="90" xfId="0" applyFont="1" applyFill="1" applyBorder="1" applyAlignment="1">
      <alignment horizontal="center" vertical="center" wrapText="1"/>
    </xf>
    <xf numFmtId="0" fontId="7" fillId="39" borderId="123" xfId="0" applyFont="1" applyFill="1" applyBorder="1" applyAlignment="1">
      <alignment horizontal="center" vertical="center" wrapText="1"/>
    </xf>
    <xf numFmtId="0" fontId="7" fillId="39" borderId="96" xfId="0" applyFont="1" applyFill="1" applyBorder="1" applyAlignment="1">
      <alignment horizontal="center" vertical="center" wrapText="1"/>
    </xf>
    <xf numFmtId="0" fontId="7" fillId="39" borderId="128" xfId="0" applyFont="1" applyFill="1" applyBorder="1" applyAlignment="1">
      <alignment horizontal="center" vertical="center" wrapText="1"/>
    </xf>
    <xf numFmtId="181" fontId="7" fillId="39" borderId="96" xfId="0" applyNumberFormat="1" applyFont="1" applyFill="1" applyBorder="1" applyAlignment="1">
      <alignment horizontal="center" vertical="center" shrinkToFit="1"/>
    </xf>
    <xf numFmtId="181" fontId="7" fillId="39" borderId="128" xfId="0" applyNumberFormat="1" applyFont="1" applyFill="1" applyBorder="1" applyAlignment="1">
      <alignment horizontal="center" vertical="center" shrinkToFit="1"/>
    </xf>
    <xf numFmtId="181" fontId="7" fillId="39" borderId="136" xfId="0" applyNumberFormat="1" applyFont="1" applyFill="1" applyBorder="1" applyAlignment="1">
      <alignment horizontal="center" vertical="center" shrinkToFit="1"/>
    </xf>
    <xf numFmtId="181" fontId="7" fillId="39" borderId="137" xfId="0" applyNumberFormat="1" applyFont="1" applyFill="1" applyBorder="1" applyAlignment="1">
      <alignment horizontal="center" vertical="center" shrinkToFit="1"/>
    </xf>
    <xf numFmtId="0" fontId="7" fillId="39" borderId="44" xfId="0" applyFont="1" applyFill="1" applyBorder="1" applyAlignment="1">
      <alignment horizontal="centerContinuous" vertical="center" wrapText="1"/>
    </xf>
    <xf numFmtId="0" fontId="7" fillId="39" borderId="61" xfId="0" applyFont="1" applyFill="1" applyBorder="1" applyAlignment="1">
      <alignment horizontal="centerContinuous" vertical="center" wrapText="1"/>
    </xf>
    <xf numFmtId="0" fontId="7" fillId="39" borderId="16" xfId="0" applyFont="1" applyFill="1" applyBorder="1" applyAlignment="1">
      <alignment horizontal="centerContinuous" vertical="center" wrapText="1"/>
    </xf>
    <xf numFmtId="181" fontId="7" fillId="0" borderId="61" xfId="42" applyNumberFormat="1" applyFont="1" applyFill="1" applyBorder="1" applyAlignment="1">
      <alignment horizontal="center" vertical="center"/>
    </xf>
    <xf numFmtId="0" fontId="31" fillId="0" borderId="61" xfId="42" applyFont="1" applyFill="1" applyBorder="1" applyAlignment="1">
      <alignment vertical="center"/>
    </xf>
    <xf numFmtId="0" fontId="31" fillId="0" borderId="16" xfId="42" applyFont="1" applyFill="1" applyBorder="1" applyAlignment="1">
      <alignment vertical="center"/>
    </xf>
    <xf numFmtId="0" fontId="31" fillId="0" borderId="43" xfId="42" applyFont="1" applyFill="1" applyBorder="1" applyAlignment="1">
      <alignment vertical="center"/>
    </xf>
    <xf numFmtId="181" fontId="31" fillId="0" borderId="43" xfId="42" applyNumberFormat="1" applyFont="1" applyFill="1" applyBorder="1" applyAlignment="1">
      <alignment vertical="center"/>
    </xf>
    <xf numFmtId="0" fontId="68" fillId="40" borderId="185" xfId="0" applyFont="1" applyFill="1" applyBorder="1" applyAlignment="1">
      <alignment horizontal="center" vertical="center" wrapText="1"/>
    </xf>
    <xf numFmtId="183" fontId="3" fillId="0" borderId="0" xfId="42" applyNumberFormat="1" applyFont="1">
      <alignment vertical="center"/>
    </xf>
    <xf numFmtId="0" fontId="7" fillId="0" borderId="0" xfId="0" applyFont="1" applyBorder="1" applyAlignment="1">
      <alignment horizontal="left" vertical="center"/>
    </xf>
    <xf numFmtId="0" fontId="7" fillId="0" borderId="163" xfId="0" applyFont="1" applyFill="1" applyBorder="1" applyAlignment="1">
      <alignment horizontal="center" vertical="center"/>
    </xf>
    <xf numFmtId="0" fontId="76" fillId="0" borderId="0" xfId="0" applyFont="1" applyAlignment="1">
      <alignment vertical="center"/>
    </xf>
    <xf numFmtId="0" fontId="38" fillId="0" borderId="0" xfId="0" applyFont="1" applyBorder="1" applyAlignment="1">
      <alignment horizontal="right" vertical="center"/>
    </xf>
    <xf numFmtId="0" fontId="7" fillId="0" borderId="104" xfId="0" applyFont="1" applyFill="1" applyBorder="1" applyAlignment="1" applyProtection="1">
      <alignment vertical="center"/>
      <protection locked="0"/>
    </xf>
    <xf numFmtId="0" fontId="8" fillId="0" borderId="0" xfId="0" applyFont="1" applyBorder="1" applyAlignment="1">
      <alignment vertical="center"/>
    </xf>
    <xf numFmtId="0" fontId="7" fillId="0" borderId="104" xfId="0" applyFont="1" applyBorder="1" applyAlignment="1">
      <alignment vertical="center"/>
    </xf>
    <xf numFmtId="0" fontId="7" fillId="0" borderId="0" xfId="0" applyFont="1" applyFill="1" applyBorder="1" applyAlignment="1" applyProtection="1">
      <alignment vertical="center"/>
      <protection locked="0"/>
    </xf>
    <xf numFmtId="0" fontId="7" fillId="42" borderId="0" xfId="0" applyFont="1" applyFill="1" applyBorder="1" applyAlignment="1" applyProtection="1">
      <alignment horizontal="center" vertical="center"/>
      <protection locked="0"/>
    </xf>
    <xf numFmtId="0" fontId="10" fillId="0" borderId="0" xfId="51" applyFont="1" applyAlignment="1">
      <alignment horizontal="left" vertical="center"/>
    </xf>
    <xf numFmtId="0" fontId="47" fillId="0" borderId="0" xfId="51" applyFont="1" applyAlignment="1">
      <alignment vertical="center"/>
    </xf>
    <xf numFmtId="0" fontId="48" fillId="0" borderId="0" xfId="51" applyFont="1" applyAlignment="1">
      <alignment vertical="center"/>
    </xf>
    <xf numFmtId="0" fontId="0" fillId="0" borderId="0" xfId="51" applyFont="1" applyAlignment="1">
      <alignment vertical="center"/>
    </xf>
    <xf numFmtId="0" fontId="0" fillId="0" borderId="0" xfId="51" applyFont="1" applyAlignment="1">
      <alignment horizontal="left" vertical="center"/>
    </xf>
    <xf numFmtId="0" fontId="9" fillId="0" borderId="155" xfId="51" applyFont="1" applyBorder="1" applyAlignment="1">
      <alignment horizontal="center" vertical="center"/>
    </xf>
    <xf numFmtId="0" fontId="48" fillId="0" borderId="0" xfId="51" applyFont="1" applyBorder="1" applyAlignment="1">
      <alignment vertical="center"/>
    </xf>
    <xf numFmtId="0" fontId="9" fillId="0" borderId="155" xfId="51" applyFont="1" applyBorder="1" applyAlignment="1">
      <alignment vertical="center"/>
    </xf>
    <xf numFmtId="0" fontId="49" fillId="0" borderId="159" xfId="51" applyFont="1" applyFill="1" applyBorder="1" applyAlignment="1">
      <alignment vertical="center"/>
    </xf>
    <xf numFmtId="0" fontId="48" fillId="0" borderId="14" xfId="51" applyFont="1" applyBorder="1" applyAlignment="1">
      <alignment vertical="center"/>
    </xf>
    <xf numFmtId="0" fontId="47" fillId="0" borderId="14" xfId="51" applyFont="1" applyBorder="1" applyAlignment="1" applyProtection="1">
      <alignment horizontal="center" vertical="center"/>
      <protection locked="0"/>
    </xf>
    <xf numFmtId="0" fontId="47" fillId="0" borderId="14" xfId="51" applyFont="1" applyBorder="1" applyAlignment="1">
      <alignment vertical="center" wrapText="1"/>
    </xf>
    <xf numFmtId="0" fontId="49" fillId="0" borderId="0" xfId="51" applyFont="1" applyFill="1" applyBorder="1" applyAlignment="1">
      <alignment vertical="center"/>
    </xf>
    <xf numFmtId="0" fontId="49" fillId="0" borderId="159" xfId="51" applyFont="1" applyFill="1" applyBorder="1" applyAlignment="1">
      <alignment horizontal="center" vertical="center"/>
    </xf>
    <xf numFmtId="0" fontId="47" fillId="0" borderId="14" xfId="51" applyFont="1" applyBorder="1" applyAlignment="1">
      <alignment vertical="center" shrinkToFit="1"/>
    </xf>
    <xf numFmtId="0" fontId="48" fillId="0" borderId="23" xfId="51" applyFont="1" applyBorder="1" applyAlignment="1">
      <alignment vertical="center" wrapText="1"/>
    </xf>
    <xf numFmtId="0" fontId="44" fillId="0" borderId="14" xfId="51" applyFont="1" applyFill="1" applyBorder="1" applyAlignment="1" applyProtection="1">
      <alignment vertical="center" wrapText="1"/>
      <protection locked="0"/>
    </xf>
    <xf numFmtId="0" fontId="49" fillId="0" borderId="14" xfId="51" applyFont="1" applyFill="1" applyBorder="1" applyAlignment="1">
      <alignment vertical="center" wrapText="1" shrinkToFit="1"/>
    </xf>
    <xf numFmtId="0" fontId="49" fillId="0" borderId="159" xfId="51" applyFont="1" applyBorder="1" applyAlignment="1">
      <alignment vertical="center"/>
    </xf>
    <xf numFmtId="0" fontId="49" fillId="0" borderId="0" xfId="51" applyFont="1" applyBorder="1" applyAlignment="1">
      <alignment vertical="center"/>
    </xf>
    <xf numFmtId="0" fontId="44" fillId="28" borderId="169" xfId="51" applyFont="1" applyFill="1" applyBorder="1" applyAlignment="1">
      <alignment vertical="center" wrapText="1"/>
    </xf>
    <xf numFmtId="0" fontId="49" fillId="0" borderId="159" xfId="51" applyFont="1" applyBorder="1" applyAlignment="1">
      <alignment horizontal="center" vertical="center"/>
    </xf>
    <xf numFmtId="0" fontId="44" fillId="28" borderId="160" xfId="51" applyFont="1" applyFill="1" applyBorder="1" applyAlignment="1">
      <alignment vertical="center" wrapText="1"/>
    </xf>
    <xf numFmtId="0" fontId="49" fillId="0" borderId="0" xfId="51" applyFont="1" applyBorder="1" applyAlignment="1">
      <alignment horizontal="center" vertical="center"/>
    </xf>
    <xf numFmtId="0" fontId="49" fillId="0" borderId="0" xfId="51" applyFont="1" applyFill="1" applyBorder="1" applyAlignment="1">
      <alignment horizontal="center" vertical="center" textRotation="255" shrinkToFit="1"/>
    </xf>
    <xf numFmtId="0" fontId="49" fillId="29" borderId="0" xfId="51" applyFont="1" applyFill="1" applyBorder="1" applyAlignment="1">
      <alignment horizontal="center" vertical="center"/>
    </xf>
    <xf numFmtId="0" fontId="49" fillId="0" borderId="0" xfId="51" applyFont="1" applyFill="1" applyBorder="1" applyAlignment="1">
      <alignment horizontal="left" vertical="center"/>
    </xf>
    <xf numFmtId="0" fontId="49" fillId="0" borderId="0" xfId="51" applyFont="1" applyFill="1" applyBorder="1" applyAlignment="1">
      <alignment horizontal="center" vertical="center"/>
    </xf>
    <xf numFmtId="0" fontId="48" fillId="0" borderId="14" xfId="51" applyFont="1" applyBorder="1" applyAlignment="1">
      <alignment horizontal="left" vertical="center" wrapText="1"/>
    </xf>
    <xf numFmtId="0" fontId="42" fillId="0" borderId="48" xfId="51" applyFont="1" applyFill="1" applyBorder="1" applyAlignment="1">
      <alignment horizontal="left" vertical="center" wrapText="1"/>
    </xf>
    <xf numFmtId="0" fontId="44" fillId="0" borderId="108" xfId="51" applyFont="1" applyFill="1" applyBorder="1" applyAlignment="1">
      <alignment horizontal="left" vertical="center" wrapText="1"/>
    </xf>
    <xf numFmtId="0" fontId="44" fillId="0" borderId="78" xfId="51" applyFont="1" applyFill="1" applyBorder="1" applyAlignment="1">
      <alignment horizontal="left" vertical="center" wrapText="1"/>
    </xf>
    <xf numFmtId="0" fontId="44" fillId="0" borderId="105" xfId="51" applyFont="1" applyFill="1" applyBorder="1" applyAlignment="1">
      <alignment horizontal="left" vertical="center" wrapText="1"/>
    </xf>
    <xf numFmtId="0" fontId="44" fillId="0" borderId="48" xfId="51" applyFont="1" applyFill="1" applyBorder="1" applyAlignment="1" applyProtection="1">
      <alignment horizontal="left" vertical="center" wrapText="1"/>
      <protection locked="0"/>
    </xf>
    <xf numFmtId="0" fontId="49" fillId="0" borderId="48" xfId="51" applyFont="1" applyFill="1" applyBorder="1" applyAlignment="1">
      <alignment horizontal="left" vertical="center" wrapText="1" shrinkToFit="1"/>
    </xf>
    <xf numFmtId="0" fontId="48" fillId="0" borderId="48" xfId="51" applyFont="1" applyBorder="1" applyAlignment="1">
      <alignment vertical="center"/>
    </xf>
    <xf numFmtId="0" fontId="48" fillId="0" borderId="48" xfId="51" applyFont="1" applyBorder="1" applyAlignment="1">
      <alignment horizontal="left" vertical="center" wrapText="1"/>
    </xf>
    <xf numFmtId="0" fontId="9" fillId="0" borderId="155" xfId="50" applyFont="1" applyBorder="1" applyAlignment="1">
      <alignment horizontal="center" vertical="center"/>
    </xf>
    <xf numFmtId="0" fontId="9" fillId="0" borderId="155" xfId="50" applyFont="1" applyBorder="1" applyAlignment="1" applyProtection="1">
      <alignment horizontal="center" vertical="center"/>
      <protection locked="0"/>
    </xf>
    <xf numFmtId="0" fontId="9" fillId="0" borderId="155" xfId="50" applyFont="1" applyBorder="1" applyAlignment="1">
      <alignment vertical="center"/>
    </xf>
    <xf numFmtId="0" fontId="48" fillId="0" borderId="14" xfId="50" applyFont="1" applyBorder="1" applyAlignment="1">
      <alignment vertical="center"/>
    </xf>
    <xf numFmtId="0" fontId="48" fillId="0" borderId="48" xfId="50" applyFont="1" applyBorder="1" applyAlignment="1">
      <alignment vertical="center"/>
    </xf>
    <xf numFmtId="0" fontId="48" fillId="0" borderId="23" xfId="50" applyFont="1" applyBorder="1" applyAlignment="1">
      <alignment vertical="center"/>
    </xf>
    <xf numFmtId="0" fontId="48" fillId="0" borderId="14" xfId="48" applyFont="1" applyBorder="1" applyAlignment="1">
      <alignment vertical="center"/>
    </xf>
    <xf numFmtId="0" fontId="48" fillId="0" borderId="14" xfId="0" applyFont="1" applyBorder="1" applyAlignment="1">
      <alignment vertical="center"/>
    </xf>
    <xf numFmtId="0" fontId="53" fillId="0" borderId="14" xfId="48" applyFont="1" applyBorder="1" applyAlignment="1">
      <alignment horizontal="left" vertical="center" wrapText="1"/>
    </xf>
    <xf numFmtId="0" fontId="53" fillId="0" borderId="48" xfId="48" applyFont="1" applyBorder="1" applyAlignment="1">
      <alignment horizontal="left" vertical="center" wrapText="1"/>
    </xf>
    <xf numFmtId="0" fontId="53" fillId="0" borderId="23" xfId="48" applyFont="1" applyBorder="1" applyAlignment="1">
      <alignment horizontal="left" vertical="center" wrapText="1"/>
    </xf>
    <xf numFmtId="0" fontId="53" fillId="0" borderId="48" xfId="48" applyFont="1" applyBorder="1" applyAlignment="1">
      <alignment horizontal="center" vertical="center" wrapText="1"/>
    </xf>
    <xf numFmtId="0" fontId="53" fillId="0" borderId="85" xfId="48" applyFont="1" applyBorder="1" applyAlignment="1">
      <alignment horizontal="center" vertical="center" wrapText="1"/>
    </xf>
    <xf numFmtId="0" fontId="53" fillId="0" borderId="23" xfId="48" applyFont="1" applyBorder="1" applyAlignment="1">
      <alignment horizontal="center" vertical="center" wrapText="1"/>
    </xf>
    <xf numFmtId="0" fontId="53" fillId="0" borderId="78" xfId="48" applyFont="1" applyFill="1" applyBorder="1" applyAlignment="1">
      <alignment horizontal="left" vertical="center" wrapText="1"/>
    </xf>
    <xf numFmtId="0" fontId="53" fillId="0" borderId="78" xfId="48" applyFont="1" applyFill="1" applyBorder="1" applyAlignment="1">
      <alignment horizontal="left" vertical="center"/>
    </xf>
    <xf numFmtId="0" fontId="53" fillId="30" borderId="44" xfId="48" applyFont="1" applyFill="1" applyBorder="1" applyAlignment="1">
      <alignment horizontal="center" vertical="center"/>
    </xf>
    <xf numFmtId="0" fontId="53" fillId="30" borderId="61" xfId="48" applyFont="1" applyFill="1" applyBorder="1" applyAlignment="1">
      <alignment horizontal="center" vertical="center"/>
    </xf>
    <xf numFmtId="0" fontId="53" fillId="30" borderId="16" xfId="48" applyFont="1" applyFill="1" applyBorder="1" applyAlignment="1">
      <alignment horizontal="center" vertical="center"/>
    </xf>
    <xf numFmtId="0" fontId="3" fillId="26" borderId="21" xfId="42" applyFont="1" applyFill="1" applyBorder="1" applyAlignment="1">
      <alignment horizontal="center" vertical="center" shrinkToFit="1"/>
    </xf>
    <xf numFmtId="0" fontId="3" fillId="26" borderId="11" xfId="42" applyFont="1" applyFill="1" applyBorder="1" applyAlignment="1">
      <alignment horizontal="center" vertical="center" shrinkToFit="1"/>
    </xf>
    <xf numFmtId="0" fontId="3" fillId="0" borderId="11" xfId="42" applyFont="1" applyFill="1" applyBorder="1" applyAlignment="1">
      <alignment horizontal="center" vertical="center" shrinkToFit="1"/>
    </xf>
    <xf numFmtId="0" fontId="3" fillId="26" borderId="22" xfId="42" applyFont="1" applyFill="1" applyBorder="1" applyAlignment="1">
      <alignment horizontal="center" vertical="center" shrinkToFit="1"/>
    </xf>
    <xf numFmtId="194" fontId="4" fillId="0" borderId="31" xfId="42" applyNumberFormat="1" applyFont="1" applyBorder="1" applyAlignment="1">
      <alignment horizontal="center" vertical="center"/>
    </xf>
    <xf numFmtId="0" fontId="3" fillId="0" borderId="10" xfId="42" applyFont="1" applyFill="1" applyBorder="1" applyAlignment="1">
      <alignment horizontal="center" vertical="center" shrinkToFit="1"/>
    </xf>
    <xf numFmtId="0" fontId="3" fillId="0" borderId="12" xfId="42" applyFont="1" applyFill="1" applyBorder="1" applyAlignment="1">
      <alignment horizontal="center" vertical="center" shrinkToFit="1"/>
    </xf>
    <xf numFmtId="0" fontId="3" fillId="0" borderId="67" xfId="42" applyFont="1" applyFill="1" applyBorder="1" applyAlignment="1">
      <alignment horizontal="center" vertical="center" shrinkToFit="1"/>
    </xf>
    <xf numFmtId="0" fontId="3" fillId="0" borderId="68" xfId="42" applyFont="1" applyFill="1" applyBorder="1" applyAlignment="1">
      <alignment horizontal="center" vertical="center" shrinkToFit="1"/>
    </xf>
    <xf numFmtId="176" fontId="3" fillId="0" borderId="10" xfId="42" applyNumberFormat="1" applyFont="1" applyFill="1" applyBorder="1" applyAlignment="1">
      <alignment horizontal="center" vertical="center" shrinkToFit="1"/>
    </xf>
    <xf numFmtId="176" fontId="3" fillId="0" borderId="11" xfId="42" applyNumberFormat="1" applyFont="1" applyFill="1" applyBorder="1" applyAlignment="1">
      <alignment horizontal="center" vertical="center" shrinkToFit="1"/>
    </xf>
    <xf numFmtId="176" fontId="3" fillId="0" borderId="12" xfId="42" applyNumberFormat="1" applyFont="1" applyFill="1" applyBorder="1" applyAlignment="1">
      <alignment horizontal="center" vertical="center" shrinkToFit="1"/>
    </xf>
    <xf numFmtId="180" fontId="3" fillId="25" borderId="61" xfId="42" applyNumberFormat="1" applyFont="1" applyFill="1" applyBorder="1" applyAlignment="1">
      <alignment vertical="center"/>
    </xf>
    <xf numFmtId="180" fontId="3" fillId="25" borderId="16" xfId="42" applyNumberFormat="1" applyFont="1" applyFill="1" applyBorder="1" applyAlignment="1">
      <alignment vertical="center"/>
    </xf>
    <xf numFmtId="180" fontId="3" fillId="25" borderId="44" xfId="42" applyNumberFormat="1" applyFont="1" applyFill="1" applyBorder="1" applyAlignment="1">
      <alignment vertical="center"/>
    </xf>
    <xf numFmtId="180" fontId="3" fillId="25" borderId="44" xfId="42" applyNumberFormat="1" applyFont="1" applyFill="1" applyBorder="1" applyAlignment="1">
      <alignment horizontal="right" vertical="center"/>
    </xf>
    <xf numFmtId="180" fontId="3" fillId="25" borderId="61" xfId="42" applyNumberFormat="1" applyFont="1" applyFill="1" applyBorder="1" applyAlignment="1">
      <alignment horizontal="right" vertical="center"/>
    </xf>
    <xf numFmtId="180" fontId="3" fillId="25" borderId="16" xfId="42" applyNumberFormat="1" applyFont="1" applyFill="1" applyBorder="1" applyAlignment="1">
      <alignment horizontal="right" vertical="center"/>
    </xf>
    <xf numFmtId="0" fontId="3" fillId="26" borderId="19" xfId="42" applyFont="1" applyFill="1" applyBorder="1" applyAlignment="1">
      <alignment horizontal="center" vertical="center" shrinkToFit="1"/>
    </xf>
    <xf numFmtId="0" fontId="3" fillId="26" borderId="20" xfId="42" applyFont="1" applyFill="1" applyBorder="1" applyAlignment="1">
      <alignment horizontal="center" vertical="center" shrinkToFit="1"/>
    </xf>
    <xf numFmtId="177" fontId="3" fillId="0" borderId="10" xfId="33" applyNumberFormat="1" applyFont="1" applyFill="1" applyBorder="1" applyAlignment="1">
      <alignment horizontal="center" vertical="center" shrinkToFit="1"/>
    </xf>
    <xf numFmtId="177" fontId="3" fillId="0" borderId="11" xfId="33" applyNumberFormat="1" applyFont="1" applyFill="1" applyBorder="1" applyAlignment="1">
      <alignment horizontal="center" vertical="center" shrinkToFit="1"/>
    </xf>
    <xf numFmtId="177" fontId="3" fillId="0" borderId="12" xfId="33" applyNumberFormat="1" applyFont="1" applyFill="1" applyBorder="1" applyAlignment="1">
      <alignment horizontal="center" vertical="center" shrinkToFit="1"/>
    </xf>
    <xf numFmtId="0" fontId="3" fillId="26" borderId="64" xfId="42" applyFont="1" applyFill="1" applyBorder="1" applyAlignment="1">
      <alignment horizontal="center" vertical="center" wrapText="1"/>
    </xf>
    <xf numFmtId="0" fontId="3" fillId="26" borderId="18" xfId="42" applyFont="1" applyFill="1" applyBorder="1" applyAlignment="1">
      <alignment horizontal="center" vertical="center" wrapText="1"/>
    </xf>
    <xf numFmtId="0" fontId="3" fillId="26" borderId="16" xfId="42" applyFont="1" applyFill="1" applyBorder="1" applyAlignment="1">
      <alignment horizontal="center" vertical="center" wrapText="1"/>
    </xf>
    <xf numFmtId="0" fontId="3" fillId="26" borderId="14" xfId="42" applyFont="1" applyFill="1" applyBorder="1" applyAlignment="1">
      <alignment horizontal="center" vertical="center" wrapText="1"/>
    </xf>
    <xf numFmtId="0" fontId="3" fillId="26" borderId="35" xfId="42" applyFont="1" applyFill="1" applyBorder="1" applyAlignment="1">
      <alignment horizontal="center" vertical="center"/>
    </xf>
    <xf numFmtId="0" fontId="3" fillId="26" borderId="25" xfId="42" applyFont="1" applyFill="1" applyBorder="1" applyAlignment="1">
      <alignment horizontal="center" vertical="center"/>
    </xf>
    <xf numFmtId="0" fontId="7" fillId="26" borderId="55" xfId="42" applyFont="1" applyFill="1" applyBorder="1" applyAlignment="1">
      <alignment vertical="center" textRotation="255"/>
    </xf>
    <xf numFmtId="0" fontId="7" fillId="26" borderId="52" xfId="42" applyFont="1" applyFill="1" applyBorder="1" applyAlignment="1">
      <alignment vertical="center" textRotation="255"/>
    </xf>
    <xf numFmtId="0" fontId="7" fillId="26" borderId="53" xfId="42" applyFont="1" applyFill="1" applyBorder="1" applyAlignment="1">
      <alignment vertical="center" textRotation="255"/>
    </xf>
    <xf numFmtId="0" fontId="3" fillId="26" borderId="17" xfId="42" applyFont="1" applyFill="1" applyBorder="1" applyAlignment="1">
      <alignment horizontal="center" vertical="center"/>
    </xf>
    <xf numFmtId="0" fontId="3" fillId="26" borderId="13" xfId="42" applyFont="1" applyFill="1" applyBorder="1" applyAlignment="1">
      <alignment horizontal="center" vertical="center"/>
    </xf>
    <xf numFmtId="0" fontId="3" fillId="26" borderId="18" xfId="42" applyFont="1" applyFill="1" applyBorder="1" applyAlignment="1">
      <alignment horizontal="center" vertical="center"/>
    </xf>
    <xf numFmtId="0" fontId="3" fillId="26" borderId="44" xfId="42" applyFont="1" applyFill="1" applyBorder="1" applyAlignment="1">
      <alignment horizontal="center" vertical="center"/>
    </xf>
    <xf numFmtId="0" fontId="3" fillId="26" borderId="66" xfId="42" applyFont="1" applyFill="1" applyBorder="1" applyAlignment="1">
      <alignment horizontal="center" vertical="center"/>
    </xf>
    <xf numFmtId="0" fontId="3" fillId="26" borderId="64" xfId="42" applyFont="1" applyFill="1" applyBorder="1" applyAlignment="1">
      <alignment horizontal="center" vertical="center"/>
    </xf>
    <xf numFmtId="0" fontId="3" fillId="26" borderId="70" xfId="42" applyFont="1" applyFill="1" applyBorder="1" applyAlignment="1">
      <alignment horizontal="center" vertical="center"/>
    </xf>
    <xf numFmtId="0" fontId="3" fillId="26" borderId="21" xfId="42" applyFont="1" applyFill="1" applyBorder="1" applyAlignment="1">
      <alignment horizontal="center" vertical="center"/>
    </xf>
    <xf numFmtId="0" fontId="3" fillId="26" borderId="11" xfId="42" applyFont="1" applyFill="1" applyBorder="1" applyAlignment="1">
      <alignment horizontal="center" vertical="center"/>
    </xf>
    <xf numFmtId="176" fontId="3" fillId="25" borderId="11" xfId="42" applyNumberFormat="1" applyFont="1" applyFill="1" applyBorder="1" applyAlignment="1">
      <alignment horizontal="right" vertical="center"/>
    </xf>
    <xf numFmtId="176" fontId="3" fillId="25" borderId="22" xfId="42" applyNumberFormat="1" applyFont="1" applyFill="1" applyBorder="1" applyAlignment="1">
      <alignment horizontal="right" vertical="center"/>
    </xf>
    <xf numFmtId="176" fontId="3" fillId="25" borderId="10" xfId="42" applyNumberFormat="1" applyFont="1" applyFill="1" applyBorder="1" applyAlignment="1">
      <alignment horizontal="right" vertical="center"/>
    </xf>
    <xf numFmtId="0" fontId="3" fillId="24" borderId="62" xfId="42" applyFont="1" applyFill="1" applyBorder="1" applyAlignment="1">
      <alignment horizontal="center" vertical="center"/>
    </xf>
    <xf numFmtId="0" fontId="3" fillId="24" borderId="63" xfId="42" applyFont="1" applyFill="1" applyBorder="1" applyAlignment="1">
      <alignment horizontal="center" vertical="center"/>
    </xf>
    <xf numFmtId="0" fontId="3" fillId="26" borderId="21" xfId="42" applyFont="1" applyFill="1" applyBorder="1" applyAlignment="1">
      <alignment horizontal="right" vertical="center"/>
    </xf>
    <xf numFmtId="0" fontId="3" fillId="26" borderId="11" xfId="42" applyFont="1" applyFill="1" applyBorder="1" applyAlignment="1">
      <alignment horizontal="right" vertical="center"/>
    </xf>
    <xf numFmtId="0" fontId="3" fillId="26" borderId="65" xfId="42" applyFont="1" applyFill="1" applyBorder="1" applyAlignment="1">
      <alignment horizontal="right" vertical="center"/>
    </xf>
    <xf numFmtId="0" fontId="37" fillId="0" borderId="21" xfId="42" applyFont="1" applyFill="1" applyBorder="1" applyAlignment="1">
      <alignment horizontal="left" vertical="center"/>
    </xf>
    <xf numFmtId="0" fontId="37" fillId="0" borderId="11" xfId="42" applyFont="1" applyFill="1" applyBorder="1" applyAlignment="1">
      <alignment horizontal="left" vertical="center"/>
    </xf>
    <xf numFmtId="0" fontId="37" fillId="0" borderId="22" xfId="42" applyFont="1" applyFill="1" applyBorder="1" applyAlignment="1">
      <alignment horizontal="left" vertical="center"/>
    </xf>
    <xf numFmtId="0" fontId="8" fillId="0" borderId="0" xfId="42" applyFont="1" applyAlignment="1">
      <alignment horizontal="left" vertical="center" wrapText="1" shrinkToFit="1"/>
    </xf>
    <xf numFmtId="0" fontId="8" fillId="0" borderId="0" xfId="42" applyFont="1" applyAlignment="1">
      <alignment horizontal="left" vertical="center" wrapText="1"/>
    </xf>
    <xf numFmtId="0" fontId="8" fillId="0" borderId="0" xfId="42" applyFont="1" applyAlignment="1">
      <alignment horizontal="left" vertical="center"/>
    </xf>
    <xf numFmtId="0" fontId="3" fillId="0" borderId="67" xfId="42" applyFont="1" applyFill="1" applyBorder="1" applyAlignment="1">
      <alignment horizontal="center" vertical="center"/>
    </xf>
    <xf numFmtId="0" fontId="3" fillId="0" borderId="68" xfId="42" applyFont="1" applyFill="1" applyBorder="1" applyAlignment="1">
      <alignment horizontal="center" vertical="center"/>
    </xf>
    <xf numFmtId="0" fontId="3" fillId="0" borderId="58" xfId="42" applyFont="1" applyFill="1" applyBorder="1" applyAlignment="1">
      <alignment horizontal="center" vertical="center"/>
    </xf>
    <xf numFmtId="0" fontId="3" fillId="0" borderId="54" xfId="42" applyFont="1" applyFill="1" applyBorder="1" applyAlignment="1">
      <alignment horizontal="center" vertical="center"/>
    </xf>
    <xf numFmtId="0" fontId="7" fillId="26" borderId="55" xfId="42" applyFont="1" applyFill="1" applyBorder="1" applyAlignment="1">
      <alignment vertical="center" textRotation="255" wrapText="1"/>
    </xf>
    <xf numFmtId="0" fontId="7" fillId="26" borderId="52" xfId="42" applyFont="1" applyFill="1" applyBorder="1" applyAlignment="1">
      <alignment vertical="center" textRotation="255" wrapText="1"/>
    </xf>
    <xf numFmtId="0" fontId="7" fillId="26" borderId="53" xfId="42" applyFont="1" applyFill="1" applyBorder="1" applyAlignment="1">
      <alignment vertical="center" textRotation="255" wrapText="1"/>
    </xf>
    <xf numFmtId="180" fontId="3" fillId="25" borderId="49" xfId="42" applyNumberFormat="1" applyFont="1" applyFill="1" applyBorder="1" applyAlignment="1">
      <alignment horizontal="right" vertical="center"/>
    </xf>
    <xf numFmtId="180" fontId="3" fillId="25" borderId="69" xfId="42" applyNumberFormat="1" applyFont="1" applyFill="1" applyBorder="1" applyAlignment="1">
      <alignment horizontal="right" vertical="center"/>
    </xf>
    <xf numFmtId="180" fontId="3" fillId="25" borderId="70" xfId="42" applyNumberFormat="1" applyFont="1" applyFill="1" applyBorder="1" applyAlignment="1">
      <alignment horizontal="right" vertical="center"/>
    </xf>
    <xf numFmtId="180" fontId="3" fillId="25" borderId="71" xfId="42" applyNumberFormat="1" applyFont="1" applyFill="1" applyBorder="1" applyAlignment="1">
      <alignment horizontal="right" vertical="center"/>
    </xf>
    <xf numFmtId="180" fontId="3" fillId="25" borderId="64" xfId="42" applyNumberFormat="1" applyFont="1" applyFill="1" applyBorder="1" applyAlignment="1">
      <alignment horizontal="right" vertical="center"/>
    </xf>
    <xf numFmtId="180" fontId="3" fillId="25" borderId="57" xfId="42" applyNumberFormat="1" applyFont="1" applyFill="1" applyBorder="1" applyAlignment="1">
      <alignment horizontal="right" vertical="center"/>
    </xf>
    <xf numFmtId="180" fontId="3" fillId="25" borderId="50" xfId="42" applyNumberFormat="1" applyFont="1" applyFill="1" applyBorder="1" applyAlignment="1">
      <alignment horizontal="right" vertical="center"/>
    </xf>
    <xf numFmtId="180" fontId="3" fillId="25" borderId="56" xfId="42" applyNumberFormat="1" applyFont="1" applyFill="1" applyBorder="1" applyAlignment="1">
      <alignment horizontal="right" vertical="center"/>
    </xf>
    <xf numFmtId="0" fontId="3" fillId="25" borderId="11" xfId="42" applyFont="1" applyFill="1" applyBorder="1" applyAlignment="1">
      <alignment horizontal="center" vertical="center" shrinkToFit="1"/>
    </xf>
    <xf numFmtId="0" fontId="3" fillId="25" borderId="10" xfId="42" applyFont="1" applyFill="1" applyBorder="1" applyAlignment="1">
      <alignment horizontal="center" vertical="center" shrinkToFit="1"/>
    </xf>
    <xf numFmtId="0" fontId="3" fillId="25" borderId="12" xfId="42" applyFont="1" applyFill="1" applyBorder="1" applyAlignment="1">
      <alignment horizontal="center" vertical="center" shrinkToFit="1"/>
    </xf>
    <xf numFmtId="180" fontId="3" fillId="25" borderId="43" xfId="42" applyNumberFormat="1" applyFont="1" applyFill="1" applyBorder="1" applyAlignment="1">
      <alignment vertical="center"/>
    </xf>
    <xf numFmtId="176" fontId="3" fillId="25" borderId="21" xfId="42" applyNumberFormat="1" applyFont="1" applyFill="1" applyBorder="1" applyAlignment="1">
      <alignment horizontal="right" vertical="center"/>
    </xf>
    <xf numFmtId="0" fontId="3" fillId="24" borderId="59" xfId="42" applyFont="1" applyFill="1" applyBorder="1" applyAlignment="1">
      <alignment horizontal="center" vertical="center"/>
    </xf>
    <xf numFmtId="177" fontId="3" fillId="25" borderId="10" xfId="33" applyNumberFormat="1" applyFont="1" applyFill="1" applyBorder="1" applyAlignment="1">
      <alignment horizontal="center" vertical="center" shrinkToFit="1"/>
    </xf>
    <xf numFmtId="177" fontId="3" fillId="25" borderId="11" xfId="33" applyNumberFormat="1" applyFont="1" applyFill="1" applyBorder="1" applyAlignment="1">
      <alignment horizontal="center" vertical="center" shrinkToFit="1"/>
    </xf>
    <xf numFmtId="177" fontId="3" fillId="25" borderId="12" xfId="33" applyNumberFormat="1" applyFont="1" applyFill="1" applyBorder="1" applyAlignment="1">
      <alignment horizontal="center" vertical="center" shrinkToFit="1"/>
    </xf>
    <xf numFmtId="176" fontId="3" fillId="25" borderId="10" xfId="42" applyNumberFormat="1" applyFont="1" applyFill="1" applyBorder="1" applyAlignment="1">
      <alignment horizontal="center" vertical="center" shrinkToFit="1"/>
    </xf>
    <xf numFmtId="176" fontId="3" fillId="25" borderId="11" xfId="42" applyNumberFormat="1" applyFont="1" applyFill="1" applyBorder="1" applyAlignment="1">
      <alignment horizontal="center" vertical="center" shrinkToFit="1"/>
    </xf>
    <xf numFmtId="176" fontId="3" fillId="25" borderId="12" xfId="42" applyNumberFormat="1" applyFont="1" applyFill="1" applyBorder="1" applyAlignment="1">
      <alignment horizontal="center" vertical="center" shrinkToFit="1"/>
    </xf>
    <xf numFmtId="0" fontId="3" fillId="0" borderId="10" xfId="42" applyFont="1" applyFill="1" applyBorder="1" applyAlignment="1">
      <alignment horizontal="center" vertical="center"/>
    </xf>
    <xf numFmtId="0" fontId="3" fillId="0" borderId="11" xfId="42" applyFont="1" applyFill="1" applyBorder="1" applyAlignment="1">
      <alignment horizontal="center" vertical="center"/>
    </xf>
    <xf numFmtId="0" fontId="3" fillId="26" borderId="22" xfId="42" applyFont="1" applyFill="1" applyBorder="1" applyAlignment="1">
      <alignment horizontal="center" vertical="center"/>
    </xf>
    <xf numFmtId="0" fontId="3" fillId="0" borderId="32" xfId="42" applyFont="1" applyFill="1" applyBorder="1" applyAlignment="1">
      <alignment horizontal="center" vertical="center"/>
    </xf>
    <xf numFmtId="0" fontId="3" fillId="0" borderId="72" xfId="42" applyFont="1" applyFill="1" applyBorder="1" applyAlignment="1">
      <alignment horizontal="center" vertical="center"/>
    </xf>
    <xf numFmtId="0" fontId="3" fillId="0" borderId="22" xfId="42" applyFont="1" applyFill="1" applyBorder="1" applyAlignment="1">
      <alignment horizontal="center" vertical="center" shrinkToFit="1"/>
    </xf>
    <xf numFmtId="0" fontId="3" fillId="26" borderId="10" xfId="42" applyFont="1" applyFill="1" applyBorder="1" applyAlignment="1">
      <alignment horizontal="center" vertical="center" shrinkToFit="1"/>
    </xf>
    <xf numFmtId="177" fontId="3" fillId="0" borderId="11" xfId="33" quotePrefix="1" applyNumberFormat="1" applyFont="1" applyFill="1" applyBorder="1" applyAlignment="1">
      <alignment horizontal="center" vertical="center" shrinkToFit="1"/>
    </xf>
    <xf numFmtId="0" fontId="3" fillId="26" borderId="19" xfId="42" applyFont="1" applyFill="1" applyBorder="1" applyAlignment="1">
      <alignment horizontal="center" vertical="center"/>
    </xf>
    <xf numFmtId="0" fontId="3" fillId="26" borderId="20" xfId="42" applyFont="1" applyFill="1" applyBorder="1" applyAlignment="1">
      <alignment horizontal="center" vertical="center"/>
    </xf>
    <xf numFmtId="176" fontId="3" fillId="0" borderId="10" xfId="42" applyNumberFormat="1" applyFont="1" applyFill="1" applyBorder="1" applyAlignment="1">
      <alignment horizontal="center" vertical="center"/>
    </xf>
    <xf numFmtId="176" fontId="3" fillId="0" borderId="11" xfId="42" applyNumberFormat="1" applyFont="1" applyFill="1" applyBorder="1" applyAlignment="1">
      <alignment horizontal="center" vertical="center"/>
    </xf>
    <xf numFmtId="0" fontId="3" fillId="26" borderId="66" xfId="42" applyFont="1" applyFill="1" applyBorder="1" applyAlignment="1">
      <alignment horizontal="center" vertical="center" wrapText="1"/>
    </xf>
    <xf numFmtId="0" fontId="3" fillId="26" borderId="15" xfId="42" applyFont="1" applyFill="1" applyBorder="1" applyAlignment="1">
      <alignment horizontal="center" vertical="center" wrapText="1"/>
    </xf>
    <xf numFmtId="0" fontId="3" fillId="26" borderId="15" xfId="42" applyFont="1" applyFill="1" applyBorder="1" applyAlignment="1">
      <alignment horizontal="center" vertical="center"/>
    </xf>
    <xf numFmtId="0" fontId="3" fillId="25" borderId="61" xfId="42" applyFont="1" applyFill="1" applyBorder="1" applyAlignment="1">
      <alignment horizontal="center" vertical="center"/>
    </xf>
    <xf numFmtId="0" fontId="3" fillId="25" borderId="16" xfId="42" applyFont="1" applyFill="1" applyBorder="1" applyAlignment="1">
      <alignment horizontal="center" vertical="center"/>
    </xf>
    <xf numFmtId="176" fontId="3" fillId="25" borderId="44" xfId="42" applyNumberFormat="1" applyFont="1" applyFill="1" applyBorder="1" applyAlignment="1">
      <alignment horizontal="center" vertical="center"/>
    </xf>
    <xf numFmtId="176" fontId="3" fillId="25" borderId="61" xfId="42" applyNumberFormat="1" applyFont="1" applyFill="1" applyBorder="1" applyAlignment="1">
      <alignment horizontal="center" vertical="center"/>
    </xf>
    <xf numFmtId="176" fontId="3" fillId="25" borderId="16" xfId="42" applyNumberFormat="1" applyFont="1" applyFill="1" applyBorder="1" applyAlignment="1">
      <alignment horizontal="center" vertical="center"/>
    </xf>
    <xf numFmtId="176" fontId="3" fillId="25" borderId="25" xfId="42" applyNumberFormat="1" applyFont="1" applyFill="1" applyBorder="1" applyAlignment="1">
      <alignment horizontal="center" vertical="center"/>
    </xf>
    <xf numFmtId="176" fontId="3" fillId="25" borderId="21" xfId="42" applyNumberFormat="1" applyFont="1" applyFill="1" applyBorder="1" applyAlignment="1">
      <alignment horizontal="center" vertical="center"/>
    </xf>
    <xf numFmtId="176" fontId="3" fillId="25" borderId="11" xfId="42" applyNumberFormat="1" applyFont="1" applyFill="1" applyBorder="1" applyAlignment="1">
      <alignment horizontal="center" vertical="center"/>
    </xf>
    <xf numFmtId="176" fontId="3" fillId="25" borderId="22" xfId="42" applyNumberFormat="1" applyFont="1" applyFill="1" applyBorder="1" applyAlignment="1">
      <alignment horizontal="center" vertical="center"/>
    </xf>
    <xf numFmtId="176" fontId="3" fillId="25" borderId="10" xfId="42" applyNumberFormat="1" applyFont="1" applyFill="1" applyBorder="1" applyAlignment="1">
      <alignment horizontal="center" vertical="center"/>
    </xf>
    <xf numFmtId="176" fontId="3" fillId="25" borderId="12" xfId="42" applyNumberFormat="1" applyFont="1" applyFill="1" applyBorder="1" applyAlignment="1">
      <alignment horizontal="center" vertical="center"/>
    </xf>
    <xf numFmtId="0" fontId="3" fillId="0" borderId="0" xfId="42" applyFont="1" applyFill="1" applyBorder="1" applyAlignment="1">
      <alignment horizontal="center" vertical="center"/>
    </xf>
    <xf numFmtId="0" fontId="3" fillId="0" borderId="49" xfId="42" applyFont="1" applyFill="1" applyBorder="1" applyAlignment="1">
      <alignment horizontal="center" vertical="center"/>
    </xf>
    <xf numFmtId="0" fontId="3" fillId="0" borderId="69" xfId="42" applyFont="1" applyFill="1" applyBorder="1" applyAlignment="1">
      <alignment horizontal="center" vertical="center"/>
    </xf>
    <xf numFmtId="176" fontId="3" fillId="0" borderId="70" xfId="42" applyNumberFormat="1" applyFont="1" applyFill="1" applyBorder="1" applyAlignment="1">
      <alignment horizontal="center" vertical="center"/>
    </xf>
    <xf numFmtId="176" fontId="3" fillId="0" borderId="71" xfId="42" applyNumberFormat="1" applyFont="1" applyFill="1" applyBorder="1" applyAlignment="1">
      <alignment horizontal="center" vertical="center"/>
    </xf>
    <xf numFmtId="176" fontId="3" fillId="0" borderId="64" xfId="42" applyNumberFormat="1" applyFont="1" applyFill="1" applyBorder="1" applyAlignment="1">
      <alignment horizontal="center" vertical="center"/>
    </xf>
    <xf numFmtId="0" fontId="37" fillId="0" borderId="60" xfId="42" applyFont="1" applyFill="1" applyBorder="1" applyAlignment="1">
      <alignment horizontal="left" vertical="center"/>
    </xf>
    <xf numFmtId="0" fontId="37" fillId="0" borderId="12" xfId="42" applyFont="1" applyFill="1" applyBorder="1" applyAlignment="1">
      <alignment horizontal="left" vertical="center"/>
    </xf>
    <xf numFmtId="0" fontId="3" fillId="0" borderId="73" xfId="42" applyFont="1" applyFill="1" applyBorder="1" applyAlignment="1">
      <alignment horizontal="center" vertical="center"/>
    </xf>
    <xf numFmtId="176" fontId="3" fillId="0" borderId="74" xfId="42" applyNumberFormat="1" applyFont="1" applyFill="1" applyBorder="1" applyAlignment="1">
      <alignment horizontal="center" vertical="center"/>
    </xf>
    <xf numFmtId="176" fontId="3" fillId="0" borderId="75" xfId="42" applyNumberFormat="1" applyFont="1" applyFill="1" applyBorder="1" applyAlignment="1">
      <alignment horizontal="center" vertical="center"/>
    </xf>
    <xf numFmtId="176" fontId="3" fillId="0" borderId="35" xfId="42" applyNumberFormat="1" applyFont="1" applyFill="1" applyBorder="1" applyAlignment="1">
      <alignment horizontal="center" vertical="center"/>
    </xf>
    <xf numFmtId="0" fontId="3" fillId="25" borderId="43" xfId="42" applyFont="1" applyFill="1" applyBorder="1" applyAlignment="1">
      <alignment horizontal="center" vertical="center"/>
    </xf>
    <xf numFmtId="0" fontId="3" fillId="0" borderId="43" xfId="42" applyFont="1" applyFill="1" applyBorder="1" applyAlignment="1">
      <alignment horizontal="center" vertical="center"/>
    </xf>
    <xf numFmtId="0" fontId="3" fillId="0" borderId="61" xfId="42" applyFont="1" applyFill="1" applyBorder="1" applyAlignment="1">
      <alignment horizontal="center" vertical="center"/>
    </xf>
    <xf numFmtId="0" fontId="3" fillId="0" borderId="16" xfId="42" applyFont="1" applyFill="1" applyBorder="1" applyAlignment="1">
      <alignment horizontal="center" vertical="center"/>
    </xf>
    <xf numFmtId="176" fontId="3" fillId="0" borderId="44" xfId="42" applyNumberFormat="1" applyFont="1" applyFill="1" applyBorder="1" applyAlignment="1">
      <alignment horizontal="center" vertical="center"/>
    </xf>
    <xf numFmtId="176" fontId="3" fillId="0" borderId="61" xfId="42" applyNumberFormat="1" applyFont="1" applyFill="1" applyBorder="1" applyAlignment="1">
      <alignment horizontal="center" vertical="center"/>
    </xf>
    <xf numFmtId="176" fontId="3" fillId="0" borderId="16" xfId="42" applyNumberFormat="1" applyFont="1" applyFill="1" applyBorder="1" applyAlignment="1">
      <alignment horizontal="center" vertical="center"/>
    </xf>
    <xf numFmtId="176" fontId="3" fillId="0" borderId="25" xfId="42" applyNumberFormat="1" applyFont="1" applyFill="1" applyBorder="1" applyAlignment="1">
      <alignment horizontal="center" vertical="center"/>
    </xf>
    <xf numFmtId="0" fontId="36" fillId="0" borderId="0" xfId="42" applyFont="1" applyAlignment="1">
      <alignment horizontal="left" vertical="center" shrinkToFit="1"/>
    </xf>
    <xf numFmtId="0" fontId="4" fillId="0" borderId="0" xfId="42" applyFont="1" applyAlignment="1">
      <alignment horizontal="left" vertical="center"/>
    </xf>
    <xf numFmtId="0" fontId="5" fillId="0" borderId="21" xfId="42" applyFont="1" applyBorder="1" applyAlignment="1">
      <alignment horizontal="center" vertical="center"/>
    </xf>
    <xf numFmtId="0" fontId="5" fillId="0" borderId="11" xfId="42" applyFont="1" applyBorder="1" applyAlignment="1">
      <alignment horizontal="center" vertical="center"/>
    </xf>
    <xf numFmtId="0" fontId="5" fillId="0" borderId="22" xfId="42" applyFont="1" applyBorder="1" applyAlignment="1">
      <alignment horizontal="center" vertical="center"/>
    </xf>
    <xf numFmtId="176" fontId="3" fillId="0" borderId="56" xfId="42" applyNumberFormat="1" applyFont="1" applyFill="1" applyBorder="1" applyAlignment="1">
      <alignment horizontal="center" vertical="center"/>
    </xf>
    <xf numFmtId="176" fontId="3" fillId="0" borderId="57" xfId="42" applyNumberFormat="1" applyFont="1" applyFill="1" applyBorder="1" applyAlignment="1">
      <alignment horizontal="center" vertical="center"/>
    </xf>
    <xf numFmtId="176" fontId="3" fillId="0" borderId="26" xfId="42" applyNumberFormat="1" applyFont="1" applyFill="1" applyBorder="1" applyAlignment="1">
      <alignment horizontal="center" vertical="center"/>
    </xf>
    <xf numFmtId="176" fontId="3" fillId="0" borderId="50" xfId="42" applyNumberFormat="1" applyFont="1" applyFill="1" applyBorder="1" applyAlignment="1">
      <alignment horizontal="center" vertical="center"/>
    </xf>
    <xf numFmtId="0" fontId="3" fillId="0" borderId="36" xfId="42" applyFont="1" applyFill="1" applyBorder="1" applyAlignment="1">
      <alignment horizontal="center" vertical="center"/>
    </xf>
    <xf numFmtId="0" fontId="3" fillId="0" borderId="57" xfId="42" applyFont="1" applyFill="1" applyBorder="1" applyAlignment="1">
      <alignment horizontal="center" vertical="center"/>
    </xf>
    <xf numFmtId="0" fontId="3" fillId="0" borderId="50" xfId="42" applyFont="1" applyFill="1" applyBorder="1" applyAlignment="1">
      <alignment horizontal="center" vertical="center"/>
    </xf>
    <xf numFmtId="0" fontId="9" fillId="0" borderId="0" xfId="42" applyFont="1" applyAlignment="1">
      <alignment horizontal="left" vertical="center" wrapText="1" indent="1"/>
    </xf>
    <xf numFmtId="0" fontId="9" fillId="0" borderId="0" xfId="42" applyFont="1" applyAlignment="1">
      <alignment horizontal="left" vertical="center" indent="1"/>
    </xf>
    <xf numFmtId="0" fontId="3" fillId="26" borderId="14" xfId="42" applyFont="1" applyFill="1" applyBorder="1" applyAlignment="1">
      <alignment horizontal="center" vertical="center"/>
    </xf>
    <xf numFmtId="0" fontId="3" fillId="26" borderId="12" xfId="42" applyFont="1" applyFill="1" applyBorder="1" applyAlignment="1">
      <alignment horizontal="center" vertical="center"/>
    </xf>
    <xf numFmtId="0" fontId="3" fillId="26" borderId="27" xfId="42" applyFont="1" applyFill="1" applyBorder="1" applyAlignment="1">
      <alignment horizontal="center" vertical="center" shrinkToFit="1"/>
    </xf>
    <xf numFmtId="0" fontId="3" fillId="26" borderId="65" xfId="42" applyFont="1" applyFill="1" applyBorder="1" applyAlignment="1">
      <alignment horizontal="center" vertical="center"/>
    </xf>
    <xf numFmtId="0" fontId="0" fillId="0" borderId="0" xfId="0" applyFont="1" applyFill="1" applyAlignment="1">
      <alignment horizontal="left" vertical="center"/>
    </xf>
    <xf numFmtId="182" fontId="7" fillId="0" borderId="14" xfId="0" applyNumberFormat="1" applyFont="1" applyBorder="1" applyAlignment="1">
      <alignment horizontal="center" vertical="center" shrinkToFit="1"/>
    </xf>
    <xf numFmtId="0" fontId="7" fillId="26" borderId="14" xfId="0" applyFont="1" applyFill="1" applyBorder="1" applyAlignment="1">
      <alignment horizontal="center" vertical="center" wrapText="1" shrinkToFit="1"/>
    </xf>
    <xf numFmtId="178" fontId="7" fillId="0" borderId="101" xfId="0" applyNumberFormat="1" applyFont="1" applyBorder="1" applyAlignment="1">
      <alignment horizontal="center" vertical="center" shrinkToFit="1"/>
    </xf>
    <xf numFmtId="178" fontId="7" fillId="0" borderId="16" xfId="0" applyNumberFormat="1" applyFont="1" applyBorder="1" applyAlignment="1">
      <alignment horizontal="center" vertical="center" shrinkToFit="1"/>
    </xf>
    <xf numFmtId="0" fontId="8" fillId="26" borderId="14" xfId="0" applyFont="1" applyFill="1" applyBorder="1" applyAlignment="1">
      <alignment horizontal="center" vertical="center" wrapText="1"/>
    </xf>
    <xf numFmtId="0" fontId="7" fillId="26" borderId="98" xfId="0" applyFont="1" applyFill="1" applyBorder="1" applyAlignment="1">
      <alignment horizontal="center" vertical="center" shrinkToFit="1"/>
    </xf>
    <xf numFmtId="0" fontId="7" fillId="26" borderId="99" xfId="0" applyFont="1" applyFill="1" applyBorder="1" applyAlignment="1">
      <alignment horizontal="center" vertical="center" shrinkToFit="1"/>
    </xf>
    <xf numFmtId="0" fontId="7" fillId="26" borderId="100" xfId="0" applyFont="1" applyFill="1" applyBorder="1" applyAlignment="1">
      <alignment horizontal="center" vertical="center" shrinkToFit="1"/>
    </xf>
    <xf numFmtId="0" fontId="7" fillId="0" borderId="44" xfId="0" applyFont="1" applyBorder="1" applyAlignment="1">
      <alignment horizontal="center" vertical="center" shrinkToFit="1"/>
    </xf>
    <xf numFmtId="0" fontId="7" fillId="0" borderId="61" xfId="0" applyFont="1" applyBorder="1" applyAlignment="1">
      <alignment horizontal="center" vertical="center" shrinkToFit="1"/>
    </xf>
    <xf numFmtId="181" fontId="7" fillId="27" borderId="138" xfId="0" applyNumberFormat="1" applyFont="1" applyFill="1" applyBorder="1" applyAlignment="1">
      <alignment horizontal="center" vertical="center" shrinkToFit="1"/>
    </xf>
    <xf numFmtId="181" fontId="7" fillId="27" borderId="97" xfId="0" applyNumberFormat="1" applyFont="1" applyFill="1" applyBorder="1" applyAlignment="1">
      <alignment horizontal="center" vertical="center" shrinkToFit="1"/>
    </xf>
    <xf numFmtId="186" fontId="7" fillId="27" borderId="138" xfId="0" applyNumberFormat="1" applyFont="1" applyFill="1" applyBorder="1" applyAlignment="1">
      <alignment vertical="center" shrinkToFit="1"/>
    </xf>
    <xf numFmtId="186" fontId="7" fillId="27" borderId="97" xfId="0" applyNumberFormat="1" applyFont="1" applyFill="1" applyBorder="1" applyAlignment="1">
      <alignment vertical="center" shrinkToFit="1"/>
    </xf>
    <xf numFmtId="0" fontId="7" fillId="0" borderId="44" xfId="42" applyFont="1" applyFill="1" applyBorder="1" applyAlignment="1">
      <alignment horizontal="right" vertical="center"/>
    </xf>
    <xf numFmtId="0" fontId="7" fillId="0" borderId="61" xfId="42" applyFont="1" applyFill="1" applyBorder="1" applyAlignment="1">
      <alignment horizontal="right" vertical="center"/>
    </xf>
    <xf numFmtId="0" fontId="7" fillId="0" borderId="25" xfId="42" applyFont="1" applyFill="1" applyBorder="1" applyAlignment="1">
      <alignment horizontal="right" vertical="center"/>
    </xf>
    <xf numFmtId="181" fontId="7" fillId="0" borderId="39" xfId="42" applyNumberFormat="1" applyFont="1" applyFill="1" applyBorder="1" applyAlignment="1">
      <alignment horizontal="center" vertical="center"/>
    </xf>
    <xf numFmtId="181" fontId="7" fillId="0" borderId="38" xfId="42" applyNumberFormat="1" applyFont="1" applyFill="1" applyBorder="1" applyAlignment="1">
      <alignment horizontal="center" vertical="center"/>
    </xf>
    <xf numFmtId="181" fontId="7" fillId="0" borderId="51" xfId="42" applyNumberFormat="1" applyFont="1" applyFill="1" applyBorder="1" applyAlignment="1">
      <alignment horizontal="center" vertical="center"/>
    </xf>
    <xf numFmtId="0" fontId="7" fillId="0" borderId="76"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126" xfId="0" applyFont="1" applyBorder="1" applyAlignment="1">
      <alignment horizontal="center" vertical="center" shrinkToFit="1"/>
    </xf>
    <xf numFmtId="0" fontId="7" fillId="0" borderId="150" xfId="0" applyFont="1" applyBorder="1" applyAlignment="1">
      <alignment horizontal="center" vertical="center" shrinkToFit="1"/>
    </xf>
    <xf numFmtId="181" fontId="7" fillId="27" borderId="134" xfId="0" applyNumberFormat="1" applyFont="1" applyFill="1" applyBorder="1" applyAlignment="1">
      <alignment horizontal="center" vertical="center" shrinkToFit="1"/>
    </xf>
    <xf numFmtId="181" fontId="7" fillId="27" borderId="135" xfId="0" applyNumberFormat="1" applyFont="1" applyFill="1" applyBorder="1" applyAlignment="1">
      <alignment horizontal="center" vertical="center" shrinkToFit="1"/>
    </xf>
    <xf numFmtId="181" fontId="7" fillId="27" borderId="95" xfId="0" applyNumberFormat="1" applyFont="1" applyFill="1" applyBorder="1" applyAlignment="1">
      <alignment horizontal="center" vertical="center" shrinkToFit="1"/>
    </xf>
    <xf numFmtId="181" fontId="7" fillId="27" borderId="94" xfId="0" applyNumberFormat="1" applyFont="1" applyFill="1" applyBorder="1" applyAlignment="1">
      <alignment horizontal="center" vertical="center" shrinkToFit="1"/>
    </xf>
    <xf numFmtId="181" fontId="7" fillId="27" borderId="126" xfId="0" applyNumberFormat="1" applyFont="1" applyFill="1" applyBorder="1" applyAlignment="1">
      <alignment horizontal="center" vertical="center" wrapText="1"/>
    </xf>
    <xf numFmtId="181" fontId="7" fillId="27" borderId="105" xfId="0" applyNumberFormat="1" applyFont="1" applyFill="1" applyBorder="1" applyAlignment="1">
      <alignment horizontal="center" vertical="center" wrapText="1"/>
    </xf>
    <xf numFmtId="181" fontId="7" fillId="27" borderId="132" xfId="0" applyNumberFormat="1" applyFont="1" applyFill="1" applyBorder="1" applyAlignment="1">
      <alignment horizontal="center" vertical="center" wrapText="1"/>
    </xf>
    <xf numFmtId="181" fontId="7" fillId="27" borderId="133" xfId="0" applyNumberFormat="1" applyFont="1" applyFill="1" applyBorder="1" applyAlignment="1">
      <alignment horizontal="center" vertical="center" wrapText="1"/>
    </xf>
    <xf numFmtId="180" fontId="7" fillId="27" borderId="126" xfId="0" applyNumberFormat="1" applyFont="1" applyFill="1" applyBorder="1" applyAlignment="1">
      <alignment vertical="center" wrapText="1"/>
    </xf>
    <xf numFmtId="180" fontId="7" fillId="27" borderId="105" xfId="0" applyNumberFormat="1" applyFont="1" applyFill="1" applyBorder="1" applyAlignment="1">
      <alignment vertical="center" wrapText="1"/>
    </xf>
    <xf numFmtId="180" fontId="7" fillId="27" borderId="132" xfId="0" applyNumberFormat="1" applyFont="1" applyFill="1" applyBorder="1" applyAlignment="1">
      <alignment vertical="center" wrapText="1"/>
    </xf>
    <xf numFmtId="180" fontId="7" fillId="27" borderId="133" xfId="0" applyNumberFormat="1" applyFont="1" applyFill="1" applyBorder="1" applyAlignment="1">
      <alignment vertical="center" wrapText="1"/>
    </xf>
    <xf numFmtId="0" fontId="7" fillId="0" borderId="93"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132" xfId="0" applyFont="1" applyBorder="1" applyAlignment="1">
      <alignment horizontal="center" vertical="center" shrinkToFit="1"/>
    </xf>
    <xf numFmtId="181" fontId="7" fillId="27" borderId="78" xfId="0" applyNumberFormat="1" applyFont="1" applyFill="1" applyBorder="1" applyAlignment="1">
      <alignment horizontal="center" vertical="center" shrinkToFit="1"/>
    </xf>
    <xf numFmtId="181" fontId="7" fillId="27" borderId="80" xfId="0" applyNumberFormat="1" applyFont="1" applyFill="1" applyBorder="1" applyAlignment="1">
      <alignment horizontal="center" vertical="center" shrinkToFit="1"/>
    </xf>
    <xf numFmtId="0" fontId="7" fillId="0" borderId="77" xfId="0" applyFont="1" applyBorder="1" applyAlignment="1">
      <alignment vertical="center" shrinkToFit="1"/>
    </xf>
    <xf numFmtId="0" fontId="7" fillId="0" borderId="131" xfId="0" applyFont="1" applyBorder="1" applyAlignment="1">
      <alignment vertical="center" shrinkToFit="1"/>
    </xf>
    <xf numFmtId="0" fontId="7" fillId="26" borderId="44" xfId="0" applyFont="1" applyFill="1" applyBorder="1" applyAlignment="1">
      <alignment horizontal="center" vertical="center" wrapText="1"/>
    </xf>
    <xf numFmtId="0" fontId="7" fillId="26" borderId="61" xfId="0" applyFont="1" applyFill="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26" borderId="14" xfId="42" applyFont="1" applyFill="1" applyBorder="1" applyAlignment="1">
      <alignment horizontal="center" vertical="center"/>
    </xf>
    <xf numFmtId="0" fontId="7" fillId="0" borderId="14" xfId="42" applyFont="1" applyFill="1" applyBorder="1" applyAlignment="1">
      <alignment horizontal="center" vertical="center"/>
    </xf>
    <xf numFmtId="0" fontId="7" fillId="25" borderId="14" xfId="42" applyFont="1" applyFill="1" applyBorder="1" applyAlignment="1">
      <alignment horizontal="center" vertical="center"/>
    </xf>
    <xf numFmtId="0" fontId="7" fillId="0" borderId="44" xfId="42" applyFont="1" applyFill="1" applyBorder="1" applyAlignment="1">
      <alignment horizontal="center" vertical="center" shrinkToFit="1"/>
    </xf>
    <xf numFmtId="0" fontId="7" fillId="0" borderId="61" xfId="42" applyFont="1" applyFill="1" applyBorder="1" applyAlignment="1">
      <alignment horizontal="center" vertical="center" shrinkToFit="1"/>
    </xf>
    <xf numFmtId="0" fontId="7" fillId="0" borderId="16" xfId="42" applyFont="1" applyFill="1" applyBorder="1" applyAlignment="1">
      <alignment horizontal="center" vertical="center" shrinkToFit="1"/>
    </xf>
    <xf numFmtId="0" fontId="6" fillId="26" borderId="82" xfId="0" applyFont="1" applyFill="1" applyBorder="1" applyAlignment="1">
      <alignment horizontal="center" vertical="center" wrapText="1"/>
    </xf>
    <xf numFmtId="0" fontId="6" fillId="26" borderId="87"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79" xfId="0" applyFont="1" applyFill="1" applyBorder="1" applyAlignment="1">
      <alignment horizontal="center" vertical="center" wrapText="1"/>
    </xf>
    <xf numFmtId="0" fontId="7" fillId="26" borderId="110" xfId="0" applyFont="1" applyFill="1" applyBorder="1" applyAlignment="1">
      <alignment horizontal="center" vertical="center" wrapText="1"/>
    </xf>
    <xf numFmtId="0" fontId="7" fillId="26" borderId="176" xfId="0" applyFont="1" applyFill="1" applyBorder="1" applyAlignment="1">
      <alignment horizontal="center" vertical="center" wrapText="1"/>
    </xf>
    <xf numFmtId="0" fontId="7" fillId="26" borderId="177" xfId="0" applyFont="1" applyFill="1" applyBorder="1" applyAlignment="1">
      <alignment horizontal="center" vertical="center" wrapText="1"/>
    </xf>
    <xf numFmtId="0" fontId="7" fillId="26" borderId="178" xfId="0" applyFont="1" applyFill="1" applyBorder="1" applyAlignment="1">
      <alignment horizontal="center" vertical="center" wrapText="1"/>
    </xf>
    <xf numFmtId="0" fontId="7" fillId="26" borderId="0" xfId="0" applyFont="1" applyFill="1" applyBorder="1" applyAlignment="1">
      <alignment horizontal="center" vertical="center" wrapText="1"/>
    </xf>
    <xf numFmtId="0" fontId="7" fillId="26" borderId="84" xfId="0" applyFont="1" applyFill="1" applyBorder="1" applyAlignment="1">
      <alignment horizontal="center" vertical="center" wrapText="1"/>
    </xf>
    <xf numFmtId="0" fontId="7" fillId="26" borderId="75" xfId="0" applyFont="1" applyFill="1" applyBorder="1" applyAlignment="1">
      <alignment horizontal="center" vertical="center" wrapText="1"/>
    </xf>
    <xf numFmtId="0" fontId="7" fillId="26" borderId="89" xfId="0" applyFont="1" applyFill="1" applyBorder="1" applyAlignment="1">
      <alignment horizontal="center" vertical="center" wrapText="1"/>
    </xf>
    <xf numFmtId="0" fontId="7" fillId="26" borderId="77" xfId="0" applyFont="1" applyFill="1" applyBorder="1" applyAlignment="1">
      <alignment horizontal="center" vertical="center" wrapText="1"/>
    </xf>
    <xf numFmtId="0" fontId="7" fillId="26" borderId="82" xfId="0" applyFont="1" applyFill="1" applyBorder="1" applyAlignment="1">
      <alignment horizontal="center" vertical="center" wrapText="1"/>
    </xf>
    <xf numFmtId="0" fontId="7" fillId="26" borderId="87" xfId="0" applyFont="1" applyFill="1" applyBorder="1" applyAlignment="1">
      <alignment horizontal="center" vertical="center" wrapText="1"/>
    </xf>
    <xf numFmtId="0" fontId="7" fillId="26" borderId="142" xfId="0" applyFont="1" applyFill="1" applyBorder="1" applyAlignment="1">
      <alignment horizontal="center" vertical="center" wrapText="1"/>
    </xf>
    <xf numFmtId="0" fontId="7" fillId="26" borderId="190" xfId="0" applyFont="1" applyFill="1" applyBorder="1" applyAlignment="1">
      <alignment horizontal="center" vertical="center" wrapText="1"/>
    </xf>
    <xf numFmtId="0" fontId="7" fillId="26" borderId="147" xfId="0" applyFont="1" applyFill="1" applyBorder="1" applyAlignment="1">
      <alignment horizontal="center" vertical="center" wrapText="1"/>
    </xf>
    <xf numFmtId="194" fontId="4" fillId="0" borderId="0" xfId="42" applyNumberFormat="1" applyFont="1" applyBorder="1" applyAlignment="1">
      <alignment horizontal="left" vertical="center"/>
    </xf>
    <xf numFmtId="0" fontId="7" fillId="26" borderId="108" xfId="42" applyFont="1" applyFill="1" applyBorder="1" applyAlignment="1">
      <alignment horizontal="center" vertical="center" wrapText="1"/>
    </xf>
    <xf numFmtId="0" fontId="7" fillId="26" borderId="78" xfId="42" applyFont="1" applyFill="1" applyBorder="1" applyAlignment="1">
      <alignment horizontal="center" vertical="center"/>
    </xf>
    <xf numFmtId="0" fontId="7" fillId="26" borderId="105" xfId="42" applyFont="1" applyFill="1" applyBorder="1" applyAlignment="1">
      <alignment horizontal="center" vertical="center"/>
    </xf>
    <xf numFmtId="0" fontId="7" fillId="26" borderId="74" xfId="42" applyFont="1" applyFill="1" applyBorder="1" applyAlignment="1">
      <alignment horizontal="center" vertical="center"/>
    </xf>
    <xf numFmtId="0" fontId="7" fillId="26" borderId="75" xfId="42" applyFont="1" applyFill="1" applyBorder="1" applyAlignment="1">
      <alignment horizontal="center" vertical="center"/>
    </xf>
    <xf numFmtId="0" fontId="7" fillId="26" borderId="24" xfId="42" applyFont="1" applyFill="1" applyBorder="1" applyAlignment="1">
      <alignment horizontal="center" vertical="center"/>
    </xf>
    <xf numFmtId="0" fontId="7" fillId="0" borderId="44" xfId="42" applyFont="1" applyFill="1" applyBorder="1" applyAlignment="1">
      <alignment horizontal="center" vertical="center"/>
    </xf>
    <xf numFmtId="0" fontId="7" fillId="0" borderId="61" xfId="42" applyFont="1" applyFill="1" applyBorder="1" applyAlignment="1">
      <alignment horizontal="center" vertical="center"/>
    </xf>
    <xf numFmtId="0" fontId="7" fillId="0" borderId="16" xfId="42" applyFont="1" applyFill="1" applyBorder="1" applyAlignment="1">
      <alignment horizontal="center" vertical="center"/>
    </xf>
    <xf numFmtId="0" fontId="7" fillId="27" borderId="44" xfId="42" applyFont="1" applyFill="1" applyBorder="1" applyAlignment="1">
      <alignment horizontal="left" vertical="center" shrinkToFit="1"/>
    </xf>
    <xf numFmtId="0" fontId="7" fillId="27" borderId="61" xfId="42" applyFont="1" applyFill="1" applyBorder="1" applyAlignment="1">
      <alignment horizontal="left" vertical="center" shrinkToFit="1"/>
    </xf>
    <xf numFmtId="0" fontId="7" fillId="27" borderId="16" xfId="42" applyFont="1" applyFill="1" applyBorder="1" applyAlignment="1">
      <alignment horizontal="left" vertical="center" shrinkToFit="1"/>
    </xf>
    <xf numFmtId="180" fontId="7" fillId="27" borderId="108" xfId="0" applyNumberFormat="1" applyFont="1" applyFill="1" applyBorder="1" applyAlignment="1">
      <alignment vertical="center" wrapText="1"/>
    </xf>
    <xf numFmtId="180" fontId="7" fillId="27" borderId="74" xfId="0" applyNumberFormat="1" applyFont="1" applyFill="1" applyBorder="1" applyAlignment="1">
      <alignment vertical="center" wrapText="1"/>
    </xf>
    <xf numFmtId="180" fontId="7" fillId="27" borderId="24" xfId="0" applyNumberFormat="1" applyFont="1" applyFill="1" applyBorder="1" applyAlignment="1">
      <alignment vertical="center" wrapText="1"/>
    </xf>
    <xf numFmtId="180" fontId="7" fillId="27" borderId="191" xfId="0" applyNumberFormat="1" applyFont="1" applyFill="1" applyBorder="1" applyAlignment="1">
      <alignment vertical="center" wrapText="1"/>
    </xf>
    <xf numFmtId="180" fontId="7" fillId="27" borderId="192" xfId="0" applyNumberFormat="1" applyFont="1" applyFill="1" applyBorder="1" applyAlignment="1">
      <alignment vertical="center" wrapText="1"/>
    </xf>
    <xf numFmtId="180" fontId="7" fillId="27" borderId="193" xfId="0" applyNumberFormat="1" applyFont="1" applyFill="1" applyBorder="1" applyAlignment="1">
      <alignment vertical="center" wrapText="1"/>
    </xf>
    <xf numFmtId="0" fontId="7" fillId="0" borderId="74" xfId="42" applyFont="1" applyFill="1" applyBorder="1" applyAlignment="1">
      <alignment horizontal="right" vertical="center"/>
    </xf>
    <xf numFmtId="0" fontId="7" fillId="0" borderId="75" xfId="42" applyFont="1" applyFill="1" applyBorder="1" applyAlignment="1">
      <alignment horizontal="right" vertical="center"/>
    </xf>
    <xf numFmtId="0" fontId="7" fillId="0" borderId="35" xfId="42" applyFont="1" applyFill="1" applyBorder="1" applyAlignment="1">
      <alignment horizontal="right" vertical="center"/>
    </xf>
    <xf numFmtId="0" fontId="7" fillId="26" borderId="126" xfId="0" applyFont="1" applyFill="1" applyBorder="1" applyAlignment="1">
      <alignment horizontal="center" vertical="center" wrapText="1"/>
    </xf>
    <xf numFmtId="0" fontId="7" fillId="26" borderId="80" xfId="0" applyFont="1" applyFill="1" applyBorder="1" applyAlignment="1">
      <alignment horizontal="center" vertical="center" wrapText="1"/>
    </xf>
    <xf numFmtId="0" fontId="7" fillId="26" borderId="150" xfId="0" applyFont="1" applyFill="1" applyBorder="1" applyAlignment="1">
      <alignment horizontal="center" vertical="center" wrapText="1"/>
    </xf>
    <xf numFmtId="0" fontId="7" fillId="26" borderId="189" xfId="0" applyFont="1" applyFill="1" applyBorder="1" applyAlignment="1">
      <alignment horizontal="center" vertical="center" wrapText="1"/>
    </xf>
    <xf numFmtId="0" fontId="7" fillId="26" borderId="111" xfId="0" applyFont="1" applyFill="1" applyBorder="1" applyAlignment="1">
      <alignment horizontal="center" vertical="center" wrapText="1"/>
    </xf>
    <xf numFmtId="0" fontId="7" fillId="26" borderId="11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0" borderId="14" xfId="0" applyFont="1" applyBorder="1" applyAlignment="1">
      <alignment horizontal="center" vertical="center" wrapText="1" shrinkToFit="1"/>
    </xf>
    <xf numFmtId="182" fontId="7" fillId="0" borderId="44" xfId="0" applyNumberFormat="1" applyFont="1" applyBorder="1" applyAlignment="1">
      <alignment horizontal="center" vertical="center" shrinkToFit="1"/>
    </xf>
    <xf numFmtId="182" fontId="7" fillId="0" borderId="16" xfId="0" applyNumberFormat="1" applyFont="1" applyBorder="1" applyAlignment="1">
      <alignment horizontal="center" vertical="center" shrinkToFit="1"/>
    </xf>
    <xf numFmtId="0" fontId="8" fillId="0" borderId="14" xfId="0" applyFont="1" applyBorder="1" applyAlignment="1">
      <alignment horizontal="center" vertical="center" wrapText="1"/>
    </xf>
    <xf numFmtId="0" fontId="7" fillId="0" borderId="98"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38"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39" xfId="0" applyFont="1" applyBorder="1" applyAlignment="1">
      <alignment horizontal="center" vertical="center" wrapText="1"/>
    </xf>
    <xf numFmtId="182" fontId="7" fillId="27" borderId="138" xfId="0" applyNumberFormat="1" applyFont="1" applyFill="1" applyBorder="1" applyAlignment="1">
      <alignment horizontal="center" vertical="center" shrinkToFit="1"/>
    </xf>
    <xf numFmtId="182" fontId="7" fillId="27" borderId="97" xfId="0" applyNumberFormat="1" applyFont="1" applyFill="1" applyBorder="1" applyAlignment="1">
      <alignment horizontal="center" vertical="center" shrinkToFit="1"/>
    </xf>
    <xf numFmtId="181" fontId="7" fillId="0" borderId="19" xfId="42" applyNumberFormat="1" applyFont="1" applyFill="1" applyBorder="1" applyAlignment="1">
      <alignment horizontal="center" vertical="center"/>
    </xf>
    <xf numFmtId="181" fontId="7" fillId="0" borderId="20" xfId="42" applyNumberFormat="1" applyFont="1" applyFill="1" applyBorder="1" applyAlignment="1">
      <alignment horizontal="center" vertical="center"/>
    </xf>
    <xf numFmtId="181" fontId="7" fillId="0" borderId="27" xfId="42" applyNumberFormat="1" applyFont="1" applyFill="1" applyBorder="1" applyAlignment="1">
      <alignment horizontal="center" vertical="center"/>
    </xf>
    <xf numFmtId="0" fontId="31" fillId="0" borderId="61" xfId="42" applyFont="1" applyFill="1" applyBorder="1" applyAlignment="1">
      <alignment horizontal="center" vertical="center"/>
    </xf>
    <xf numFmtId="0" fontId="31" fillId="0" borderId="16" xfId="42" applyFont="1" applyFill="1" applyBorder="1" applyAlignment="1">
      <alignment horizontal="center" vertical="center"/>
    </xf>
    <xf numFmtId="0" fontId="7" fillId="0" borderId="76"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131" xfId="0" applyFont="1" applyBorder="1" applyAlignment="1">
      <alignment horizontal="center" vertical="center" wrapText="1"/>
    </xf>
    <xf numFmtId="180" fontId="7" fillId="27" borderId="126" xfId="0" applyNumberFormat="1" applyFont="1" applyFill="1" applyBorder="1" applyAlignment="1">
      <alignment horizontal="center" vertical="center" wrapText="1"/>
    </xf>
    <xf numFmtId="180" fontId="7" fillId="27" borderId="105" xfId="0" applyNumberFormat="1" applyFont="1" applyFill="1" applyBorder="1" applyAlignment="1">
      <alignment horizontal="center" vertical="center" wrapText="1"/>
    </xf>
    <xf numFmtId="180" fontId="7" fillId="27" borderId="132" xfId="0" applyNumberFormat="1" applyFont="1" applyFill="1" applyBorder="1" applyAlignment="1">
      <alignment horizontal="center" vertical="center" wrapText="1"/>
    </xf>
    <xf numFmtId="180" fontId="7" fillId="27" borderId="133" xfId="0" applyNumberFormat="1" applyFont="1" applyFill="1" applyBorder="1" applyAlignment="1">
      <alignment horizontal="center" vertical="center" wrapText="1"/>
    </xf>
    <xf numFmtId="0" fontId="7" fillId="0" borderId="142" xfId="0" applyFont="1" applyBorder="1" applyAlignment="1">
      <alignment horizontal="center" vertical="center" shrinkToFit="1"/>
    </xf>
    <xf numFmtId="0" fontId="7" fillId="0" borderId="147" xfId="0" applyFont="1" applyBorder="1" applyAlignment="1">
      <alignment horizontal="center" vertical="center" shrinkToFit="1"/>
    </xf>
    <xf numFmtId="0" fontId="7" fillId="0" borderId="143" xfId="0" applyFont="1" applyBorder="1" applyAlignment="1">
      <alignment horizontal="center" vertical="center" shrinkToFit="1"/>
    </xf>
    <xf numFmtId="0" fontId="6" fillId="0" borderId="82" xfId="0" applyFont="1" applyBorder="1" applyAlignment="1">
      <alignment horizontal="center" vertical="center" wrapText="1"/>
    </xf>
    <xf numFmtId="0" fontId="6" fillId="0" borderId="87"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1"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5"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08" xfId="42" applyFont="1" applyFill="1" applyBorder="1" applyAlignment="1">
      <alignment horizontal="center" vertical="center" wrapText="1"/>
    </xf>
    <xf numFmtId="0" fontId="7" fillId="0" borderId="78" xfId="42" applyFont="1" applyFill="1" applyBorder="1" applyAlignment="1">
      <alignment horizontal="center" vertical="center"/>
    </xf>
    <xf numFmtId="0" fontId="7" fillId="0" borderId="105" xfId="42" applyFont="1" applyFill="1" applyBorder="1" applyAlignment="1">
      <alignment horizontal="center" vertical="center"/>
    </xf>
    <xf numFmtId="0" fontId="7" fillId="0" borderId="74" xfId="42" applyFont="1" applyFill="1" applyBorder="1" applyAlignment="1">
      <alignment horizontal="center" vertical="center"/>
    </xf>
    <xf numFmtId="0" fontId="7" fillId="0" borderId="75" xfId="42" applyFont="1" applyFill="1" applyBorder="1" applyAlignment="1">
      <alignment horizontal="center" vertical="center"/>
    </xf>
    <xf numFmtId="0" fontId="7" fillId="0" borderId="24" xfId="42" applyFont="1" applyFill="1" applyBorder="1" applyAlignment="1">
      <alignment horizontal="center" vertical="center"/>
    </xf>
    <xf numFmtId="0" fontId="56" fillId="32" borderId="44" xfId="0" applyFont="1" applyFill="1" applyBorder="1" applyAlignment="1">
      <alignment horizontal="center" vertical="center"/>
    </xf>
    <xf numFmtId="0" fontId="56" fillId="32" borderId="61" xfId="0" applyFont="1" applyFill="1" applyBorder="1" applyAlignment="1">
      <alignment horizontal="center" vertical="center"/>
    </xf>
    <xf numFmtId="184" fontId="56" fillId="0" borderId="19" xfId="0" applyNumberFormat="1" applyFont="1" applyFill="1" applyBorder="1" applyAlignment="1" applyProtection="1">
      <alignment horizontal="center" vertical="center"/>
      <protection locked="0"/>
    </xf>
    <xf numFmtId="184" fontId="56" fillId="0" borderId="20" xfId="0" applyNumberFormat="1" applyFont="1" applyFill="1" applyBorder="1" applyAlignment="1" applyProtection="1">
      <alignment horizontal="center" vertical="center"/>
      <protection locked="0"/>
    </xf>
    <xf numFmtId="184" fontId="56" fillId="0" borderId="27" xfId="0" applyNumberFormat="1" applyFont="1" applyFill="1" applyBorder="1" applyAlignment="1" applyProtection="1">
      <alignment horizontal="center" vertical="center"/>
      <protection locked="0"/>
    </xf>
    <xf numFmtId="0" fontId="56" fillId="32" borderId="16" xfId="0" applyFont="1" applyFill="1" applyBorder="1" applyAlignment="1">
      <alignment horizontal="center" vertical="center"/>
    </xf>
    <xf numFmtId="0" fontId="56" fillId="25" borderId="107" xfId="0" applyFont="1" applyFill="1" applyBorder="1" applyAlignment="1" applyProtection="1">
      <alignment horizontal="center" vertical="center"/>
      <protection locked="0"/>
    </xf>
    <xf numFmtId="0" fontId="56" fillId="25" borderId="0" xfId="0" applyFont="1" applyFill="1" applyBorder="1" applyAlignment="1" applyProtection="1">
      <alignment horizontal="center" vertical="center"/>
      <protection locked="0"/>
    </xf>
    <xf numFmtId="0" fontId="56" fillId="25" borderId="61" xfId="0" applyFont="1" applyFill="1" applyBorder="1" applyAlignment="1" applyProtection="1">
      <alignment horizontal="center" vertical="center"/>
      <protection locked="0"/>
    </xf>
    <xf numFmtId="0" fontId="56" fillId="25" borderId="16" xfId="0" applyFont="1" applyFill="1" applyBorder="1" applyAlignment="1" applyProtection="1">
      <alignment horizontal="center" vertical="center"/>
      <protection locked="0"/>
    </xf>
    <xf numFmtId="0" fontId="56" fillId="32" borderId="108" xfId="0" applyFont="1" applyFill="1" applyBorder="1" applyAlignment="1">
      <alignment horizontal="center" vertical="center"/>
    </xf>
    <xf numFmtId="0" fontId="56" fillId="32" borderId="78" xfId="0" applyFont="1" applyFill="1" applyBorder="1" applyAlignment="1">
      <alignment horizontal="center" vertical="center"/>
    </xf>
    <xf numFmtId="185" fontId="64" fillId="25" borderId="74" xfId="0" applyNumberFormat="1" applyFont="1" applyFill="1" applyBorder="1" applyAlignment="1">
      <alignment horizontal="center" vertical="center"/>
    </xf>
    <xf numFmtId="185" fontId="64" fillId="25" borderId="75" xfId="0" applyNumberFormat="1" applyFont="1" applyFill="1" applyBorder="1" applyAlignment="1">
      <alignment horizontal="center" vertical="center"/>
    </xf>
    <xf numFmtId="185" fontId="64" fillId="25" borderId="24" xfId="0" applyNumberFormat="1" applyFont="1" applyFill="1" applyBorder="1" applyAlignment="1">
      <alignment horizontal="center" vertical="center"/>
    </xf>
    <xf numFmtId="0" fontId="56" fillId="32" borderId="74" xfId="0" applyFont="1" applyFill="1" applyBorder="1" applyAlignment="1">
      <alignment horizontal="center" vertical="center"/>
    </xf>
    <xf numFmtId="0" fontId="56" fillId="32" borderId="75" xfId="0" applyFont="1" applyFill="1" applyBorder="1" applyAlignment="1">
      <alignment horizontal="center" vertical="center"/>
    </xf>
    <xf numFmtId="186" fontId="56" fillId="25" borderId="44" xfId="0" applyNumberFormat="1" applyFont="1" applyFill="1" applyBorder="1" applyAlignment="1">
      <alignment horizontal="center" vertical="center"/>
    </xf>
    <xf numFmtId="186" fontId="56" fillId="25" borderId="61" xfId="0" applyNumberFormat="1" applyFont="1" applyFill="1" applyBorder="1" applyAlignment="1">
      <alignment horizontal="center" vertical="center"/>
    </xf>
    <xf numFmtId="186" fontId="56" fillId="25" borderId="16" xfId="0" applyNumberFormat="1" applyFont="1" applyFill="1" applyBorder="1" applyAlignment="1">
      <alignment horizontal="center" vertical="center"/>
    </xf>
    <xf numFmtId="186" fontId="56" fillId="37" borderId="44" xfId="0" applyNumberFormat="1" applyFont="1" applyFill="1" applyBorder="1" applyAlignment="1">
      <alignment horizontal="center" vertical="center"/>
    </xf>
    <xf numFmtId="186" fontId="56" fillId="37" borderId="61" xfId="0" applyNumberFormat="1" applyFont="1" applyFill="1" applyBorder="1" applyAlignment="1">
      <alignment horizontal="center" vertical="center"/>
    </xf>
    <xf numFmtId="186" fontId="56" fillId="0" borderId="0" xfId="0" applyNumberFormat="1" applyFont="1" applyFill="1" applyBorder="1" applyAlignment="1">
      <alignment horizontal="center" vertical="center"/>
    </xf>
    <xf numFmtId="187" fontId="56" fillId="0" borderId="44" xfId="0" applyNumberFormat="1" applyFont="1" applyBorder="1" applyAlignment="1">
      <alignment horizontal="center" vertical="center"/>
    </xf>
    <xf numFmtId="187" fontId="56" fillId="0" borderId="61" xfId="0" applyNumberFormat="1" applyFont="1" applyBorder="1" applyAlignment="1">
      <alignment horizontal="center" vertical="center"/>
    </xf>
    <xf numFmtId="187" fontId="56" fillId="0" borderId="16" xfId="0" applyNumberFormat="1" applyFont="1" applyBorder="1" applyAlignment="1">
      <alignment horizontal="center" vertical="center"/>
    </xf>
    <xf numFmtId="187" fontId="56" fillId="0" borderId="48" xfId="0" applyNumberFormat="1" applyFont="1" applyBorder="1" applyAlignment="1">
      <alignment horizontal="center" vertical="center" wrapText="1"/>
    </xf>
    <xf numFmtId="187" fontId="56" fillId="0" borderId="23" xfId="0" applyNumberFormat="1" applyFont="1" applyBorder="1" applyAlignment="1">
      <alignment horizontal="center" vertical="center"/>
    </xf>
    <xf numFmtId="187" fontId="55" fillId="0" borderId="48" xfId="0" applyNumberFormat="1" applyFont="1" applyBorder="1" applyAlignment="1">
      <alignment horizontal="distributed" vertical="center" wrapText="1"/>
    </xf>
    <xf numFmtId="187" fontId="55" fillId="0" borderId="23" xfId="0" applyNumberFormat="1" applyFont="1" applyBorder="1" applyAlignment="1">
      <alignment horizontal="distributed" vertical="center" wrapText="1"/>
    </xf>
    <xf numFmtId="187" fontId="55" fillId="0" borderId="14" xfId="0" applyNumberFormat="1" applyFont="1" applyBorder="1" applyAlignment="1">
      <alignment horizontal="distributed" vertical="center" wrapText="1"/>
    </xf>
    <xf numFmtId="0" fontId="56" fillId="0" borderId="21" xfId="0" applyFont="1" applyFill="1" applyBorder="1" applyAlignment="1">
      <alignment horizontal="left" vertical="center"/>
    </xf>
    <xf numFmtId="0" fontId="56" fillId="0" borderId="11" xfId="0" applyFont="1" applyFill="1" applyBorder="1" applyAlignment="1">
      <alignment horizontal="left" vertical="center"/>
    </xf>
    <xf numFmtId="0" fontId="56" fillId="0" borderId="12" xfId="0" applyFont="1" applyFill="1" applyBorder="1" applyAlignment="1">
      <alignment horizontal="left" vertical="center"/>
    </xf>
    <xf numFmtId="187" fontId="55" fillId="0" borderId="21" xfId="0" applyNumberFormat="1" applyFont="1" applyBorder="1" applyAlignment="1">
      <alignment horizontal="center" vertical="center"/>
    </xf>
    <xf numFmtId="187" fontId="55" fillId="0" borderId="11" xfId="0" applyNumberFormat="1" applyFont="1" applyBorder="1" applyAlignment="1">
      <alignment horizontal="center" vertical="center"/>
    </xf>
    <xf numFmtId="187" fontId="55" fillId="0" borderId="22" xfId="0" applyNumberFormat="1" applyFont="1" applyBorder="1" applyAlignment="1">
      <alignment horizontal="center" vertical="center"/>
    </xf>
    <xf numFmtId="187" fontId="73" fillId="0" borderId="44" xfId="0" applyNumberFormat="1" applyFont="1" applyBorder="1" applyAlignment="1">
      <alignment horizontal="center" vertical="center"/>
    </xf>
    <xf numFmtId="187" fontId="73" fillId="0" borderId="61" xfId="0" applyNumberFormat="1" applyFont="1" applyBorder="1" applyAlignment="1">
      <alignment horizontal="center" vertical="center"/>
    </xf>
    <xf numFmtId="187" fontId="73" fillId="0" borderId="16" xfId="0" applyNumberFormat="1" applyFont="1" applyBorder="1" applyAlignment="1">
      <alignment horizontal="center" vertical="center"/>
    </xf>
    <xf numFmtId="187" fontId="73" fillId="0" borderId="102" xfId="0" applyNumberFormat="1" applyFont="1" applyBorder="1" applyAlignment="1">
      <alignment horizontal="center" vertical="center"/>
    </xf>
    <xf numFmtId="187" fontId="73" fillId="0" borderId="49" xfId="0" applyNumberFormat="1" applyFont="1" applyBorder="1" applyAlignment="1">
      <alignment horizontal="center" vertical="center"/>
    </xf>
    <xf numFmtId="187" fontId="73" fillId="0" borderId="69" xfId="0" applyNumberFormat="1" applyFont="1" applyBorder="1" applyAlignment="1">
      <alignment horizontal="center" vertical="center"/>
    </xf>
    <xf numFmtId="187" fontId="73" fillId="0" borderId="103" xfId="0" applyNumberFormat="1" applyFont="1" applyBorder="1" applyAlignment="1">
      <alignment horizontal="center" vertical="center"/>
    </xf>
    <xf numFmtId="187" fontId="73" fillId="0" borderId="31" xfId="0" applyNumberFormat="1" applyFont="1" applyBorder="1" applyAlignment="1">
      <alignment horizontal="center" vertical="center"/>
    </xf>
    <xf numFmtId="187" fontId="73" fillId="0" borderId="154" xfId="0" applyNumberFormat="1" applyFont="1" applyBorder="1" applyAlignment="1">
      <alignment horizontal="center" vertical="center"/>
    </xf>
    <xf numFmtId="187" fontId="55" fillId="0" borderId="70" xfId="0" applyNumberFormat="1" applyFont="1" applyFill="1" applyBorder="1" applyAlignment="1" applyProtection="1">
      <alignment horizontal="center" vertical="center"/>
      <protection locked="0"/>
    </xf>
    <xf numFmtId="187" fontId="55" fillId="0" borderId="64" xfId="0" applyNumberFormat="1" applyFont="1" applyFill="1" applyBorder="1" applyAlignment="1" applyProtection="1">
      <alignment horizontal="center" vertical="center"/>
      <protection locked="0"/>
    </xf>
    <xf numFmtId="187" fontId="55" fillId="0" borderId="70" xfId="0" applyNumberFormat="1" applyFont="1" applyFill="1" applyBorder="1" applyAlignment="1" applyProtection="1">
      <alignment horizontal="center" vertical="center" shrinkToFit="1"/>
      <protection locked="0"/>
    </xf>
    <xf numFmtId="187" fontId="55" fillId="0" borderId="71" xfId="0" applyNumberFormat="1" applyFont="1" applyFill="1" applyBorder="1" applyAlignment="1" applyProtection="1">
      <alignment horizontal="center" vertical="center" shrinkToFit="1"/>
      <protection locked="0"/>
    </xf>
    <xf numFmtId="187" fontId="55" fillId="0" borderId="71" xfId="0" applyNumberFormat="1" applyFont="1" applyFill="1" applyBorder="1" applyAlignment="1" applyProtection="1">
      <alignment horizontal="center" vertical="center"/>
      <protection locked="0"/>
    </xf>
    <xf numFmtId="187" fontId="55" fillId="0" borderId="46" xfId="0" applyNumberFormat="1" applyFont="1" applyFill="1" applyBorder="1" applyAlignment="1" applyProtection="1">
      <alignment horizontal="center" vertical="center"/>
      <protection locked="0"/>
    </xf>
    <xf numFmtId="192" fontId="56" fillId="25" borderId="56" xfId="0" applyNumberFormat="1" applyFont="1" applyFill="1" applyBorder="1" applyAlignment="1" applyProtection="1">
      <alignment horizontal="right" vertical="center" shrinkToFit="1"/>
      <protection locked="0"/>
    </xf>
    <xf numFmtId="192" fontId="56" fillId="25" borderId="50" xfId="0" applyNumberFormat="1" applyFont="1" applyFill="1" applyBorder="1" applyAlignment="1" applyProtection="1">
      <alignment horizontal="right" vertical="center" shrinkToFit="1"/>
      <protection locked="0"/>
    </xf>
    <xf numFmtId="192" fontId="56" fillId="25" borderId="57" xfId="0" applyNumberFormat="1" applyFont="1" applyFill="1" applyBorder="1" applyAlignment="1" applyProtection="1">
      <alignment horizontal="right" vertical="center" shrinkToFit="1"/>
      <protection locked="0"/>
    </xf>
    <xf numFmtId="190" fontId="56" fillId="25" borderId="56" xfId="0" applyNumberFormat="1" applyFont="1" applyFill="1" applyBorder="1" applyAlignment="1" applyProtection="1">
      <alignment horizontal="center" vertical="center" shrinkToFit="1"/>
      <protection locked="0"/>
    </xf>
    <xf numFmtId="190" fontId="56" fillId="25" borderId="57" xfId="0" applyNumberFormat="1" applyFont="1" applyFill="1" applyBorder="1" applyAlignment="1" applyProtection="1">
      <alignment horizontal="center" vertical="center" shrinkToFit="1"/>
      <protection locked="0"/>
    </xf>
    <xf numFmtId="187" fontId="56" fillId="25" borderId="56" xfId="0" applyNumberFormat="1" applyFont="1" applyFill="1" applyBorder="1" applyAlignment="1" applyProtection="1">
      <alignment horizontal="center" vertical="center"/>
      <protection locked="0"/>
    </xf>
    <xf numFmtId="187" fontId="56" fillId="25" borderId="57" xfId="0" applyNumberFormat="1" applyFont="1" applyFill="1" applyBorder="1" applyAlignment="1" applyProtection="1">
      <alignment horizontal="center" vertical="center"/>
      <protection locked="0"/>
    </xf>
    <xf numFmtId="187" fontId="56" fillId="25" borderId="26" xfId="0" applyNumberFormat="1" applyFont="1" applyFill="1" applyBorder="1" applyAlignment="1" applyProtection="1">
      <alignment horizontal="center" vertical="center"/>
      <protection locked="0"/>
    </xf>
    <xf numFmtId="187" fontId="55" fillId="0" borderId="44" xfId="0" applyNumberFormat="1" applyFont="1" applyFill="1" applyBorder="1" applyAlignment="1" applyProtection="1">
      <alignment horizontal="center" vertical="center"/>
      <protection locked="0"/>
    </xf>
    <xf numFmtId="187" fontId="55" fillId="0" borderId="61" xfId="0" applyNumberFormat="1" applyFont="1" applyFill="1" applyBorder="1" applyAlignment="1" applyProtection="1">
      <alignment horizontal="center" vertical="center"/>
      <protection locked="0"/>
    </xf>
    <xf numFmtId="187" fontId="55" fillId="0" borderId="16" xfId="0" applyNumberFormat="1" applyFont="1" applyFill="1" applyBorder="1" applyAlignment="1" applyProtection="1">
      <alignment horizontal="center" vertical="center"/>
      <protection locked="0"/>
    </xf>
    <xf numFmtId="192" fontId="55" fillId="25" borderId="44" xfId="0" applyNumberFormat="1" applyFont="1" applyFill="1" applyBorder="1" applyAlignment="1" applyProtection="1">
      <alignment horizontal="right" vertical="center" shrinkToFit="1"/>
      <protection locked="0"/>
    </xf>
    <xf numFmtId="192" fontId="55" fillId="25" borderId="16" xfId="0" applyNumberFormat="1" applyFont="1" applyFill="1" applyBorder="1" applyAlignment="1" applyProtection="1">
      <alignment horizontal="right" vertical="center" shrinkToFit="1"/>
      <protection locked="0"/>
    </xf>
    <xf numFmtId="192" fontId="55" fillId="25" borderId="61" xfId="0" applyNumberFormat="1" applyFont="1" applyFill="1" applyBorder="1" applyAlignment="1" applyProtection="1">
      <alignment horizontal="right" vertical="center" shrinkToFit="1"/>
      <protection locked="0"/>
    </xf>
    <xf numFmtId="190" fontId="56" fillId="25" borderId="44" xfId="0" applyNumberFormat="1" applyFont="1" applyFill="1" applyBorder="1" applyAlignment="1" applyProtection="1">
      <alignment horizontal="center" vertical="center" shrinkToFit="1"/>
      <protection locked="0"/>
    </xf>
    <xf numFmtId="190" fontId="56" fillId="25" borderId="61" xfId="0" applyNumberFormat="1" applyFont="1" applyFill="1" applyBorder="1" applyAlignment="1" applyProtection="1">
      <alignment horizontal="center" vertical="center" shrinkToFit="1"/>
      <protection locked="0"/>
    </xf>
    <xf numFmtId="187" fontId="55" fillId="25" borderId="44" xfId="0" applyNumberFormat="1" applyFont="1" applyFill="1" applyBorder="1" applyAlignment="1" applyProtection="1">
      <alignment horizontal="center" vertical="center"/>
      <protection locked="0"/>
    </xf>
    <xf numFmtId="187" fontId="55" fillId="25" borderId="61" xfId="0" applyNumberFormat="1" applyFont="1" applyFill="1" applyBorder="1" applyAlignment="1" applyProtection="1">
      <alignment horizontal="center" vertical="center"/>
      <protection locked="0"/>
    </xf>
    <xf numFmtId="187" fontId="55" fillId="25" borderId="16" xfId="0" applyNumberFormat="1" applyFont="1" applyFill="1" applyBorder="1" applyAlignment="1" applyProtection="1">
      <alignment horizontal="center" vertical="center"/>
      <protection locked="0"/>
    </xf>
    <xf numFmtId="187" fontId="73" fillId="0" borderId="108" xfId="0" applyNumberFormat="1" applyFont="1" applyBorder="1" applyAlignment="1">
      <alignment horizontal="center" vertical="center"/>
    </xf>
    <xf numFmtId="187" fontId="73" fillId="0" borderId="78" xfId="0" applyNumberFormat="1" applyFont="1" applyBorder="1" applyAlignment="1">
      <alignment horizontal="center" vertical="center"/>
    </xf>
    <xf numFmtId="187" fontId="73" fillId="0" borderId="105" xfId="0" applyNumberFormat="1" applyFont="1" applyBorder="1" applyAlignment="1">
      <alignment horizontal="center" vertical="center"/>
    </xf>
    <xf numFmtId="187" fontId="73" fillId="0" borderId="74" xfId="0" applyNumberFormat="1" applyFont="1" applyBorder="1" applyAlignment="1">
      <alignment horizontal="center" vertical="center"/>
    </xf>
    <xf numFmtId="187" fontId="73" fillId="0" borderId="75" xfId="0" applyNumberFormat="1" applyFont="1" applyBorder="1" applyAlignment="1">
      <alignment horizontal="center" vertical="center"/>
    </xf>
    <xf numFmtId="187" fontId="73" fillId="0" borderId="24" xfId="0" applyNumberFormat="1" applyFont="1" applyBorder="1" applyAlignment="1">
      <alignment horizontal="center" vertical="center"/>
    </xf>
    <xf numFmtId="187" fontId="55" fillId="0" borderId="44" xfId="0" applyNumberFormat="1" applyFont="1" applyFill="1" applyBorder="1" applyAlignment="1" applyProtection="1">
      <alignment horizontal="center" vertical="center" shrinkToFit="1"/>
      <protection locked="0"/>
    </xf>
    <xf numFmtId="187" fontId="55" fillId="0" borderId="61" xfId="0" applyNumberFormat="1" applyFont="1" applyFill="1" applyBorder="1" applyAlignment="1" applyProtection="1">
      <alignment horizontal="center" vertical="center" shrinkToFit="1"/>
      <protection locked="0"/>
    </xf>
    <xf numFmtId="0" fontId="7" fillId="0" borderId="0" xfId="0" applyFont="1" applyBorder="1" applyAlignment="1">
      <alignment horizontal="center" vertical="center" shrinkToFit="1"/>
    </xf>
    <xf numFmtId="0" fontId="7" fillId="25" borderId="21" xfId="0" applyFont="1" applyFill="1" applyBorder="1" applyAlignment="1" applyProtection="1">
      <alignment horizontal="center" vertical="center"/>
      <protection locked="0"/>
    </xf>
    <xf numFmtId="0" fontId="7" fillId="25" borderId="11" xfId="0" applyFont="1" applyFill="1" applyBorder="1" applyAlignment="1" applyProtection="1">
      <alignment horizontal="center" vertical="center"/>
      <protection locked="0"/>
    </xf>
    <xf numFmtId="0" fontId="7" fillId="25" borderId="12" xfId="0" applyFont="1" applyFill="1" applyBorder="1" applyAlignment="1" applyProtection="1">
      <alignment horizontal="center" vertical="center"/>
      <protection locked="0"/>
    </xf>
    <xf numFmtId="0" fontId="35" fillId="41" borderId="102" xfId="45" applyFont="1" applyFill="1" applyBorder="1" applyAlignment="1">
      <alignment horizontal="center" vertical="center"/>
    </xf>
    <xf numFmtId="0" fontId="35" fillId="41" borderId="49" xfId="45" applyFont="1" applyFill="1" applyBorder="1" applyAlignment="1">
      <alignment horizontal="center" vertical="center"/>
    </xf>
    <xf numFmtId="0" fontId="35" fillId="41" borderId="42" xfId="45" applyFont="1" applyFill="1" applyBorder="1" applyAlignment="1">
      <alignment horizontal="center" vertical="center"/>
    </xf>
    <xf numFmtId="0" fontId="35" fillId="41" borderId="103" xfId="45" applyFont="1" applyFill="1" applyBorder="1" applyAlignment="1">
      <alignment horizontal="center" vertical="center"/>
    </xf>
    <xf numFmtId="0" fontId="35" fillId="41" borderId="31" xfId="45" applyFont="1" applyFill="1" applyBorder="1" applyAlignment="1">
      <alignment horizontal="center" vertical="center"/>
    </xf>
    <xf numFmtId="0" fontId="35" fillId="41" borderId="30" xfId="45" applyFont="1" applyFill="1" applyBorder="1" applyAlignment="1">
      <alignment horizontal="center" vertical="center"/>
    </xf>
    <xf numFmtId="49" fontId="10" fillId="30" borderId="102" xfId="0" applyNumberFormat="1" applyFont="1" applyFill="1" applyBorder="1" applyAlignment="1">
      <alignment horizontal="left" vertical="center"/>
    </xf>
    <xf numFmtId="0" fontId="10" fillId="30" borderId="49" xfId="0" applyNumberFormat="1" applyFont="1" applyFill="1" applyBorder="1" applyAlignment="1">
      <alignment horizontal="left" vertical="center"/>
    </xf>
    <xf numFmtId="0" fontId="10" fillId="30" borderId="42" xfId="0" applyNumberFormat="1" applyFont="1" applyFill="1" applyBorder="1" applyAlignment="1">
      <alignment horizontal="left" vertical="center"/>
    </xf>
    <xf numFmtId="0" fontId="10" fillId="30" borderId="103" xfId="0" applyNumberFormat="1" applyFont="1" applyFill="1" applyBorder="1" applyAlignment="1">
      <alignment horizontal="left" vertical="center"/>
    </xf>
    <xf numFmtId="0" fontId="10" fillId="30" borderId="31" xfId="0" applyNumberFormat="1" applyFont="1" applyFill="1" applyBorder="1" applyAlignment="1">
      <alignment horizontal="left" vertical="center"/>
    </xf>
    <xf numFmtId="0" fontId="10" fillId="30" borderId="30" xfId="0" applyNumberFormat="1" applyFont="1" applyFill="1" applyBorder="1" applyAlignment="1">
      <alignment horizontal="left" vertical="center"/>
    </xf>
    <xf numFmtId="49" fontId="35" fillId="30" borderId="102" xfId="45" applyNumberFormat="1" applyFont="1" applyFill="1" applyBorder="1" applyAlignment="1">
      <alignment horizontal="left" vertical="center"/>
    </xf>
    <xf numFmtId="49" fontId="35" fillId="30" borderId="49" xfId="45" applyNumberFormat="1" applyFont="1" applyFill="1" applyBorder="1" applyAlignment="1">
      <alignment horizontal="left" vertical="center"/>
    </xf>
    <xf numFmtId="49" fontId="35" fillId="30" borderId="42" xfId="45" applyNumberFormat="1" applyFont="1" applyFill="1" applyBorder="1" applyAlignment="1">
      <alignment horizontal="left" vertical="center"/>
    </xf>
    <xf numFmtId="49" fontId="35" fillId="30" borderId="103" xfId="45" applyNumberFormat="1" applyFont="1" applyFill="1" applyBorder="1" applyAlignment="1">
      <alignment horizontal="left" vertical="center"/>
    </xf>
    <xf numFmtId="49" fontId="35" fillId="30" borderId="31" xfId="45" applyNumberFormat="1" applyFont="1" applyFill="1" applyBorder="1" applyAlignment="1">
      <alignment horizontal="left" vertical="center"/>
    </xf>
    <xf numFmtId="49" fontId="35" fillId="30" borderId="30" xfId="45" applyNumberFormat="1" applyFont="1" applyFill="1" applyBorder="1" applyAlignment="1">
      <alignment horizontal="left" vertical="center"/>
    </xf>
    <xf numFmtId="0" fontId="38" fillId="0" borderId="49" xfId="0" applyFont="1" applyBorder="1" applyAlignment="1">
      <alignment horizontal="righ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7" fillId="0" borderId="104" xfId="0" applyFont="1" applyBorder="1" applyAlignment="1">
      <alignment horizontal="left" vertical="center"/>
    </xf>
    <xf numFmtId="0" fontId="7" fillId="0" borderId="0" xfId="0" applyFont="1" applyFill="1" applyBorder="1" applyAlignment="1">
      <alignment horizontal="left" vertical="center"/>
    </xf>
    <xf numFmtId="0" fontId="7" fillId="0" borderId="14" xfId="0" applyFont="1" applyFill="1" applyBorder="1" applyAlignment="1">
      <alignment horizontal="left" vertical="center"/>
    </xf>
    <xf numFmtId="0" fontId="7" fillId="0" borderId="48" xfId="0" applyFont="1" applyFill="1" applyBorder="1" applyAlignment="1">
      <alignment horizontal="left" vertical="center"/>
    </xf>
    <xf numFmtId="0" fontId="7" fillId="0" borderId="23" xfId="0" applyFont="1" applyFill="1" applyBorder="1" applyAlignment="1">
      <alignment horizontal="left" vertical="center"/>
    </xf>
    <xf numFmtId="0" fontId="7" fillId="0" borderId="108"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25" borderId="164" xfId="0" applyFont="1" applyFill="1" applyBorder="1" applyAlignment="1" applyProtection="1">
      <alignment horizontal="center" vertical="center"/>
      <protection locked="0"/>
    </xf>
    <xf numFmtId="0" fontId="7" fillId="25" borderId="160" xfId="0" applyFont="1" applyFill="1" applyBorder="1" applyAlignment="1" applyProtection="1">
      <alignment horizontal="center" vertical="center"/>
      <protection locked="0"/>
    </xf>
    <xf numFmtId="0" fontId="7" fillId="0" borderId="165" xfId="0" applyFont="1" applyFill="1" applyBorder="1" applyAlignment="1">
      <alignment horizontal="center" vertical="center"/>
    </xf>
    <xf numFmtId="0" fontId="7" fillId="0" borderId="166" xfId="0" applyFont="1" applyFill="1" applyBorder="1" applyAlignment="1">
      <alignment horizontal="center" vertical="center"/>
    </xf>
    <xf numFmtId="0" fontId="7" fillId="0" borderId="163" xfId="0" applyFont="1" applyFill="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center" shrinkToFit="1"/>
    </xf>
    <xf numFmtId="0" fontId="7" fillId="0" borderId="104" xfId="0" applyFont="1" applyBorder="1" applyAlignment="1">
      <alignment horizontal="left" vertical="center" shrinkToFit="1"/>
    </xf>
    <xf numFmtId="0" fontId="48" fillId="0" borderId="188" xfId="50" applyFont="1" applyBorder="1" applyAlignment="1">
      <alignment horizontal="left" vertical="center" wrapText="1"/>
    </xf>
    <xf numFmtId="0" fontId="48" fillId="0" borderId="85" xfId="50" applyFont="1" applyBorder="1" applyAlignment="1">
      <alignment horizontal="left" vertical="center" wrapText="1"/>
    </xf>
    <xf numFmtId="0" fontId="48" fillId="0" borderId="23" xfId="50" applyFont="1" applyBorder="1" applyAlignment="1">
      <alignment horizontal="left" vertical="center" wrapText="1"/>
    </xf>
    <xf numFmtId="0" fontId="48" fillId="0" borderId="48" xfId="51" applyFont="1" applyBorder="1" applyAlignment="1">
      <alignment vertical="center" wrapText="1"/>
    </xf>
    <xf numFmtId="0" fontId="48" fillId="0" borderId="85" xfId="51" applyFont="1" applyBorder="1" applyAlignment="1">
      <alignment vertical="center" wrapText="1"/>
    </xf>
    <xf numFmtId="0" fontId="48" fillId="0" borderId="23" xfId="51" applyFont="1" applyBorder="1" applyAlignment="1">
      <alignment vertical="center" wrapText="1"/>
    </xf>
    <xf numFmtId="0" fontId="48" fillId="0" borderId="14" xfId="51" applyFont="1" applyBorder="1" applyAlignment="1">
      <alignment horizontal="left" vertical="center" wrapText="1"/>
    </xf>
    <xf numFmtId="0" fontId="9" fillId="0" borderId="48" xfId="0" applyFont="1" applyBorder="1" applyAlignment="1">
      <alignment horizontal="left" vertical="center" wrapText="1"/>
    </xf>
    <xf numFmtId="0" fontId="9" fillId="0" borderId="85" xfId="0" applyFont="1" applyBorder="1" applyAlignment="1">
      <alignment horizontal="left" vertical="center" wrapText="1"/>
    </xf>
    <xf numFmtId="0" fontId="9" fillId="0" borderId="23" xfId="0" applyFont="1" applyBorder="1" applyAlignment="1">
      <alignment horizontal="left" vertical="center" wrapText="1"/>
    </xf>
    <xf numFmtId="0" fontId="47" fillId="0" borderId="14" xfId="0" applyFont="1" applyBorder="1" applyAlignment="1">
      <alignment horizontal="left" vertical="center" wrapText="1"/>
    </xf>
    <xf numFmtId="0" fontId="47" fillId="0" borderId="48" xfId="0" applyFont="1" applyBorder="1" applyAlignment="1" applyProtection="1">
      <alignment horizontal="left" vertical="center" wrapText="1"/>
      <protection locked="0"/>
    </xf>
    <xf numFmtId="0" fontId="47" fillId="0" borderId="85" xfId="0" applyFont="1" applyBorder="1" applyAlignment="1" applyProtection="1">
      <alignment horizontal="left" vertical="center" wrapText="1"/>
      <protection locked="0"/>
    </xf>
    <xf numFmtId="0" fontId="47" fillId="0" borderId="23" xfId="0" applyFont="1" applyBorder="1" applyAlignment="1" applyProtection="1">
      <alignment horizontal="left" vertical="center" wrapText="1"/>
      <protection locked="0"/>
    </xf>
    <xf numFmtId="0" fontId="48" fillId="0" borderId="48" xfId="0" applyFont="1" applyBorder="1" applyAlignment="1">
      <alignment horizontal="left" vertical="center" wrapText="1"/>
    </xf>
    <xf numFmtId="0" fontId="48" fillId="0" borderId="85" xfId="0" applyFont="1" applyBorder="1" applyAlignment="1">
      <alignment horizontal="left" vertical="center" wrapText="1"/>
    </xf>
    <xf numFmtId="0" fontId="48" fillId="0" borderId="23" xfId="0" applyFont="1" applyBorder="1" applyAlignment="1">
      <alignment horizontal="left" vertical="center" wrapText="1"/>
    </xf>
    <xf numFmtId="0" fontId="47" fillId="0" borderId="108" xfId="0" applyFont="1" applyBorder="1" applyAlignment="1">
      <alignment horizontal="left" vertical="center" wrapText="1"/>
    </xf>
    <xf numFmtId="0" fontId="47" fillId="0" borderId="78" xfId="0" applyFont="1" applyBorder="1" applyAlignment="1">
      <alignment horizontal="left" vertical="center" wrapText="1"/>
    </xf>
    <xf numFmtId="0" fontId="47" fillId="0" borderId="105" xfId="0" applyFont="1" applyBorder="1" applyAlignment="1">
      <alignment horizontal="left" vertical="center" wrapText="1"/>
    </xf>
    <xf numFmtId="0" fontId="47" fillId="0" borderId="107" xfId="0" applyFont="1" applyBorder="1" applyAlignment="1">
      <alignment horizontal="left" vertical="center" wrapText="1"/>
    </xf>
    <xf numFmtId="0" fontId="47" fillId="0" borderId="0" xfId="0" applyFont="1" applyBorder="1" applyAlignment="1">
      <alignment horizontal="left" vertical="center" wrapText="1"/>
    </xf>
    <xf numFmtId="0" fontId="47" fillId="0" borderId="158" xfId="0" applyFont="1" applyBorder="1" applyAlignment="1">
      <alignment horizontal="left" vertical="center" wrapText="1"/>
    </xf>
    <xf numFmtId="0" fontId="47" fillId="0" borderId="74" xfId="0" applyFont="1" applyBorder="1" applyAlignment="1">
      <alignment horizontal="left" vertical="center" wrapText="1"/>
    </xf>
    <xf numFmtId="0" fontId="47" fillId="0" borderId="75" xfId="0" applyFont="1" applyBorder="1" applyAlignment="1">
      <alignment horizontal="left" vertical="center" wrapText="1"/>
    </xf>
    <xf numFmtId="0" fontId="47" fillId="0" borderId="24" xfId="0" applyFont="1" applyBorder="1" applyAlignment="1">
      <alignment horizontal="left" vertical="center" wrapText="1"/>
    </xf>
    <xf numFmtId="0" fontId="0" fillId="0" borderId="23" xfId="0" applyBorder="1" applyAlignment="1">
      <alignment horizontal="left" vertical="center" wrapText="1"/>
    </xf>
    <xf numFmtId="0" fontId="47" fillId="0" borderId="48" xfId="0" applyFont="1" applyBorder="1" applyAlignment="1" applyProtection="1">
      <alignment horizontal="center" vertical="center" wrapText="1"/>
      <protection locked="0"/>
    </xf>
    <xf numFmtId="0" fontId="47" fillId="0" borderId="85" xfId="0" applyFont="1" applyBorder="1" applyAlignment="1" applyProtection="1">
      <alignment horizontal="center" vertical="center" wrapText="1"/>
      <protection locked="0"/>
    </xf>
    <xf numFmtId="0" fontId="47" fillId="0" borderId="23" xfId="0" applyFont="1" applyBorder="1" applyAlignment="1" applyProtection="1">
      <alignment horizontal="center" vertical="center" wrapText="1"/>
      <protection locked="0"/>
    </xf>
    <xf numFmtId="0" fontId="48" fillId="0" borderId="48" xfId="50" applyFont="1" applyBorder="1" applyAlignment="1">
      <alignment horizontal="left" vertical="center" wrapText="1"/>
    </xf>
    <xf numFmtId="0" fontId="49" fillId="0" borderId="24" xfId="51" applyFont="1" applyFill="1" applyBorder="1" applyAlignment="1">
      <alignment horizontal="left" vertical="center" wrapText="1" shrinkToFit="1"/>
    </xf>
    <xf numFmtId="0" fontId="49" fillId="0" borderId="16" xfId="51" applyFont="1" applyFill="1" applyBorder="1" applyAlignment="1">
      <alignment horizontal="left" vertical="center" wrapText="1" shrinkToFit="1"/>
    </xf>
    <xf numFmtId="0" fontId="49" fillId="0" borderId="78" xfId="51" applyFont="1" applyFill="1" applyBorder="1" applyAlignment="1">
      <alignment horizontal="left" vertical="center" wrapText="1" shrinkToFit="1"/>
    </xf>
    <xf numFmtId="0" fontId="48" fillId="0" borderId="48" xfId="48" applyFont="1" applyBorder="1" applyAlignment="1">
      <alignment horizontal="left" vertical="center" wrapText="1"/>
    </xf>
    <xf numFmtId="0" fontId="48" fillId="0" borderId="23" xfId="48" applyFont="1" applyBorder="1" applyAlignment="1">
      <alignment horizontal="left" vertical="center" wrapText="1"/>
    </xf>
    <xf numFmtId="0" fontId="9" fillId="0" borderId="188" xfId="50" applyFont="1" applyBorder="1" applyAlignment="1">
      <alignment horizontal="left" vertical="center" wrapText="1"/>
    </xf>
    <xf numFmtId="0" fontId="9" fillId="0" borderId="85" xfId="50" applyFont="1" applyBorder="1" applyAlignment="1">
      <alignment horizontal="left" vertical="center" wrapText="1"/>
    </xf>
    <xf numFmtId="0" fontId="9" fillId="0" borderId="23" xfId="50" applyFont="1" applyBorder="1" applyAlignment="1">
      <alignment horizontal="left" vertical="center" wrapText="1"/>
    </xf>
    <xf numFmtId="0" fontId="47" fillId="0" borderId="194" xfId="50" applyFont="1" applyBorder="1" applyAlignment="1">
      <alignment horizontal="left" vertical="center" wrapText="1"/>
    </xf>
    <xf numFmtId="0" fontId="47" fillId="0" borderId="195" xfId="50" applyFont="1" applyBorder="1" applyAlignment="1">
      <alignment horizontal="left" vertical="center" wrapText="1"/>
    </xf>
    <xf numFmtId="0" fontId="47" fillId="0" borderId="196" xfId="50" applyFont="1" applyBorder="1" applyAlignment="1">
      <alignment horizontal="left" vertical="center" wrapText="1"/>
    </xf>
    <xf numFmtId="0" fontId="47" fillId="0" borderId="107" xfId="50" applyFont="1" applyBorder="1" applyAlignment="1">
      <alignment horizontal="left" vertical="center" wrapText="1"/>
    </xf>
    <xf numFmtId="0" fontId="47" fillId="0" borderId="0" xfId="50" applyFont="1" applyBorder="1" applyAlignment="1">
      <alignment horizontal="left" vertical="center" wrapText="1"/>
    </xf>
    <xf numFmtId="0" fontId="47" fillId="0" borderId="158" xfId="50" applyFont="1" applyBorder="1" applyAlignment="1">
      <alignment horizontal="left" vertical="center" wrapText="1"/>
    </xf>
    <xf numFmtId="0" fontId="47" fillId="0" borderId="74" xfId="50" applyFont="1" applyBorder="1" applyAlignment="1">
      <alignment horizontal="left" vertical="center" wrapText="1"/>
    </xf>
    <xf numFmtId="0" fontId="47" fillId="0" borderId="75" xfId="50" applyFont="1" applyBorder="1" applyAlignment="1">
      <alignment horizontal="left" vertical="center" wrapText="1"/>
    </xf>
    <xf numFmtId="0" fontId="47" fillId="0" borderId="24" xfId="50" applyFont="1" applyBorder="1" applyAlignment="1">
      <alignment horizontal="left" vertical="center" wrapText="1"/>
    </xf>
    <xf numFmtId="0" fontId="47" fillId="0" borderId="188" xfId="50" applyFont="1" applyBorder="1" applyAlignment="1" applyProtection="1">
      <alignment horizontal="left" vertical="center" wrapText="1"/>
      <protection locked="0"/>
    </xf>
    <xf numFmtId="0" fontId="47" fillId="0" borderId="85" xfId="50" applyFont="1" applyBorder="1" applyAlignment="1" applyProtection="1">
      <alignment horizontal="left" vertical="center" wrapText="1"/>
      <protection locked="0"/>
    </xf>
    <xf numFmtId="0" fontId="47" fillId="0" borderId="23" xfId="50" applyFont="1" applyBorder="1" applyAlignment="1" applyProtection="1">
      <alignment horizontal="left" vertical="center" wrapText="1"/>
      <protection locked="0"/>
    </xf>
    <xf numFmtId="0" fontId="47" fillId="0" borderId="108" xfId="50" applyFont="1" applyBorder="1" applyAlignment="1">
      <alignment horizontal="left" vertical="center" wrapText="1"/>
    </xf>
    <xf numFmtId="0" fontId="47" fillId="0" borderId="78" xfId="50" applyFont="1" applyBorder="1" applyAlignment="1">
      <alignment horizontal="left" vertical="center" wrapText="1"/>
    </xf>
    <xf numFmtId="0" fontId="47" fillId="0" borderId="105" xfId="50" applyFont="1" applyBorder="1" applyAlignment="1">
      <alignment horizontal="left" vertical="center" wrapText="1"/>
    </xf>
    <xf numFmtId="0" fontId="47" fillId="0" borderId="48" xfId="50" applyFont="1" applyBorder="1" applyAlignment="1" applyProtection="1">
      <alignment horizontal="left" vertical="center" wrapText="1"/>
      <protection locked="0"/>
    </xf>
    <xf numFmtId="0" fontId="42" fillId="0" borderId="14" xfId="51" applyFont="1" applyFill="1" applyBorder="1" applyAlignment="1">
      <alignment horizontal="left" vertical="center" wrapText="1"/>
    </xf>
    <xf numFmtId="0" fontId="44" fillId="0" borderId="14" xfId="51" applyFont="1" applyFill="1" applyBorder="1" applyAlignment="1">
      <alignment horizontal="left" vertical="center" wrapText="1"/>
    </xf>
    <xf numFmtId="0" fontId="44" fillId="0" borderId="14" xfId="51" applyFont="1" applyFill="1" applyBorder="1" applyAlignment="1" applyProtection="1">
      <alignment horizontal="left" vertical="center" wrapText="1"/>
      <protection locked="0"/>
    </xf>
    <xf numFmtId="0" fontId="49" fillId="0" borderId="14" xfId="51" applyFont="1" applyFill="1" applyBorder="1" applyAlignment="1">
      <alignment horizontal="left" vertical="center" wrapText="1" shrinkToFit="1"/>
    </xf>
    <xf numFmtId="0" fontId="9" fillId="0" borderId="156" xfId="50" applyFont="1" applyBorder="1" applyAlignment="1">
      <alignment horizontal="center" vertical="center"/>
    </xf>
    <xf numFmtId="0" fontId="9" fillId="0" borderId="167" xfId="50" applyFont="1" applyBorder="1" applyAlignment="1">
      <alignment horizontal="center" vertical="center"/>
    </xf>
    <xf numFmtId="0" fontId="9" fillId="0" borderId="157" xfId="50" applyFont="1" applyBorder="1" applyAlignment="1">
      <alignment horizontal="center" vertical="center"/>
    </xf>
    <xf numFmtId="0" fontId="44" fillId="0" borderId="14" xfId="51" applyFont="1" applyFill="1" applyBorder="1" applyAlignment="1">
      <alignment horizontal="left" vertical="top" wrapText="1"/>
    </xf>
    <xf numFmtId="0" fontId="44" fillId="0" borderId="168" xfId="51" applyFont="1" applyFill="1" applyBorder="1" applyAlignment="1">
      <alignment horizontal="left" vertical="top" wrapText="1"/>
    </xf>
    <xf numFmtId="0" fontId="48" fillId="0" borderId="48" xfId="51" applyFont="1" applyBorder="1" applyAlignment="1">
      <alignment horizontal="left" vertical="top" wrapText="1"/>
    </xf>
    <xf numFmtId="0" fontId="48" fillId="0" borderId="23" xfId="51" applyFont="1" applyBorder="1" applyAlignment="1">
      <alignment horizontal="left" vertical="top" wrapText="1"/>
    </xf>
    <xf numFmtId="0" fontId="44" fillId="28" borderId="107" xfId="51" applyFont="1" applyFill="1" applyBorder="1" applyAlignment="1">
      <alignment horizontal="left" vertical="center"/>
    </xf>
    <xf numFmtId="0" fontId="44" fillId="28" borderId="0" xfId="51" applyFont="1" applyFill="1" applyBorder="1" applyAlignment="1">
      <alignment horizontal="left" vertical="center"/>
    </xf>
    <xf numFmtId="0" fontId="44" fillId="28" borderId="158" xfId="51" applyFont="1" applyFill="1" applyBorder="1" applyAlignment="1">
      <alignment horizontal="left" vertical="center"/>
    </xf>
    <xf numFmtId="0" fontId="48" fillId="0" borderId="14" xfId="51" applyFont="1" applyBorder="1" applyAlignment="1">
      <alignment vertical="center" wrapText="1"/>
    </xf>
    <xf numFmtId="0" fontId="48" fillId="0" borderId="14" xfId="51" applyFont="1" applyBorder="1" applyAlignment="1">
      <alignment vertical="center"/>
    </xf>
    <xf numFmtId="0" fontId="44" fillId="0" borderId="170" xfId="51" applyFont="1" applyFill="1" applyBorder="1" applyAlignment="1" applyProtection="1">
      <alignment horizontal="left" vertical="center" wrapText="1"/>
      <protection locked="0"/>
    </xf>
    <xf numFmtId="0" fontId="44" fillId="0" borderId="171" xfId="51" applyFont="1" applyFill="1" applyBorder="1" applyAlignment="1" applyProtection="1">
      <alignment horizontal="left" vertical="center" wrapText="1"/>
      <protection locked="0"/>
    </xf>
    <xf numFmtId="0" fontId="44" fillId="28" borderId="172" xfId="51" applyFont="1" applyFill="1" applyBorder="1" applyAlignment="1">
      <alignment horizontal="left" vertical="center"/>
    </xf>
    <xf numFmtId="0" fontId="44" fillId="28" borderId="173" xfId="51" applyFont="1" applyFill="1" applyBorder="1" applyAlignment="1">
      <alignment horizontal="left" vertical="center"/>
    </xf>
    <xf numFmtId="0" fontId="44" fillId="28" borderId="171" xfId="51" applyFont="1" applyFill="1" applyBorder="1" applyAlignment="1">
      <alignment horizontal="left" vertical="center"/>
    </xf>
    <xf numFmtId="0" fontId="44" fillId="0" borderId="174" xfId="51" applyFont="1" applyFill="1" applyBorder="1" applyAlignment="1" applyProtection="1">
      <alignment horizontal="left" vertical="center" wrapText="1"/>
      <protection locked="0"/>
    </xf>
    <xf numFmtId="0" fontId="44" fillId="0" borderId="175" xfId="51" applyFont="1" applyFill="1" applyBorder="1" applyAlignment="1" applyProtection="1">
      <alignment horizontal="left" vertical="center" wrapText="1"/>
      <protection locked="0"/>
    </xf>
    <xf numFmtId="0" fontId="42" fillId="0" borderId="48" xfId="51" applyFont="1" applyFill="1" applyBorder="1" applyAlignment="1">
      <alignment vertical="center" wrapText="1"/>
    </xf>
    <xf numFmtId="0" fontId="42" fillId="0" borderId="85" xfId="51" applyFont="1" applyFill="1" applyBorder="1" applyAlignment="1">
      <alignment vertical="center" wrapText="1"/>
    </xf>
    <xf numFmtId="0" fontId="42" fillId="0" borderId="23" xfId="51" applyFont="1" applyFill="1" applyBorder="1" applyAlignment="1">
      <alignment vertical="center" wrapText="1"/>
    </xf>
    <xf numFmtId="0" fontId="44" fillId="0" borderId="44" xfId="51" applyFont="1" applyFill="1" applyBorder="1" applyAlignment="1">
      <alignment vertical="center" wrapText="1"/>
    </xf>
    <xf numFmtId="0" fontId="44" fillId="0" borderId="61" xfId="51" applyFont="1" applyFill="1" applyBorder="1" applyAlignment="1">
      <alignment vertical="center" wrapText="1"/>
    </xf>
    <xf numFmtId="0" fontId="44" fillId="0" borderId="16" xfId="51" applyFont="1" applyFill="1" applyBorder="1" applyAlignment="1">
      <alignment vertical="center" wrapText="1"/>
    </xf>
    <xf numFmtId="0" fontId="48" fillId="0" borderId="85" xfId="51" applyFont="1" applyBorder="1" applyAlignment="1">
      <alignment horizontal="left" vertical="top" wrapText="1"/>
    </xf>
    <xf numFmtId="0" fontId="48" fillId="0" borderId="23" xfId="51" applyFont="1" applyBorder="1" applyAlignment="1">
      <alignment horizontal="left" vertical="center" wrapText="1"/>
    </xf>
    <xf numFmtId="0" fontId="47" fillId="0" borderId="48" xfId="51" applyFont="1" applyBorder="1" applyAlignment="1" applyProtection="1">
      <alignment horizontal="center" vertical="center" textRotation="255" shrinkToFit="1"/>
    </xf>
    <xf numFmtId="0" fontId="47" fillId="0" borderId="85" xfId="51" applyFont="1" applyBorder="1" applyAlignment="1" applyProtection="1">
      <alignment horizontal="center" vertical="center" textRotation="255" shrinkToFit="1"/>
    </xf>
    <xf numFmtId="0" fontId="47" fillId="0" borderId="23" xfId="51" applyFont="1" applyBorder="1" applyAlignment="1" applyProtection="1">
      <alignment horizontal="center" vertical="center" textRotation="255" shrinkToFit="1"/>
    </xf>
    <xf numFmtId="0" fontId="2" fillId="0" borderId="48" xfId="51" applyFont="1" applyBorder="1" applyAlignment="1">
      <alignment vertical="center" wrapText="1"/>
    </xf>
    <xf numFmtId="0" fontId="2" fillId="0" borderId="85" xfId="51" applyFont="1" applyBorder="1" applyAlignment="1">
      <alignment vertical="center" wrapText="1"/>
    </xf>
    <xf numFmtId="0" fontId="44" fillId="0" borderId="48" xfId="51" applyFont="1" applyFill="1" applyBorder="1" applyAlignment="1" applyProtection="1">
      <alignment vertical="center" wrapText="1"/>
      <protection locked="0"/>
    </xf>
    <xf numFmtId="0" fontId="44" fillId="0" borderId="85" xfId="51" applyFont="1" applyFill="1" applyBorder="1" applyAlignment="1" applyProtection="1">
      <alignment vertical="center" wrapText="1"/>
      <protection locked="0"/>
    </xf>
    <xf numFmtId="0" fontId="44" fillId="0" borderId="23" xfId="51" applyFont="1" applyFill="1" applyBorder="1" applyAlignment="1" applyProtection="1">
      <alignment vertical="center" wrapText="1"/>
      <protection locked="0"/>
    </xf>
    <xf numFmtId="0" fontId="41" fillId="0" borderId="0" xfId="51" applyFont="1" applyAlignment="1">
      <alignment horizontal="left" vertical="center" wrapText="1"/>
    </xf>
    <xf numFmtId="0" fontId="41" fillId="0" borderId="75" xfId="51" applyFont="1" applyBorder="1" applyAlignment="1">
      <alignment horizontal="left" vertical="center" wrapText="1"/>
    </xf>
    <xf numFmtId="0" fontId="9" fillId="0" borderId="156" xfId="51" applyFont="1" applyBorder="1" applyAlignment="1">
      <alignment horizontal="center" vertical="center"/>
    </xf>
    <xf numFmtId="0" fontId="9" fillId="0" borderId="167" xfId="51" applyFont="1" applyBorder="1" applyAlignment="1">
      <alignment horizontal="center" vertical="center"/>
    </xf>
    <xf numFmtId="0" fontId="9" fillId="0" borderId="157" xfId="51" applyFont="1" applyBorder="1" applyAlignment="1">
      <alignment horizontal="center" vertical="center"/>
    </xf>
    <xf numFmtId="0" fontId="0" fillId="0" borderId="23" xfId="51" applyFont="1" applyBorder="1" applyAlignment="1">
      <alignment horizontal="left" vertical="center" wrapText="1"/>
    </xf>
    <xf numFmtId="0" fontId="0" fillId="0" borderId="14" xfId="51" applyFont="1" applyBorder="1" applyAlignment="1">
      <alignment horizontal="left" vertical="center" wrapText="1"/>
    </xf>
    <xf numFmtId="0" fontId="47" fillId="0" borderId="107" xfId="51" applyFont="1" applyBorder="1" applyAlignment="1">
      <alignment horizontal="left" vertical="center" wrapText="1"/>
    </xf>
    <xf numFmtId="0" fontId="47" fillId="0" borderId="0" xfId="51" applyFont="1" applyBorder="1" applyAlignment="1">
      <alignment horizontal="left" vertical="center" wrapText="1"/>
    </xf>
    <xf numFmtId="0" fontId="47" fillId="0" borderId="158" xfId="51" applyFont="1" applyBorder="1" applyAlignment="1">
      <alignment horizontal="left" vertical="center" wrapText="1"/>
    </xf>
    <xf numFmtId="0" fontId="44" fillId="0" borderId="23" xfId="51" applyFont="1" applyFill="1" applyBorder="1" applyAlignment="1" applyProtection="1">
      <alignment horizontal="left" vertical="center" wrapText="1"/>
      <protection locked="0"/>
    </xf>
    <xf numFmtId="0" fontId="49" fillId="0" borderId="23" xfId="51" applyFont="1" applyFill="1" applyBorder="1" applyAlignment="1">
      <alignment horizontal="left" vertical="center" wrapText="1" shrinkToFit="1"/>
    </xf>
    <xf numFmtId="0" fontId="48" fillId="0" borderId="14" xfId="51" applyFont="1" applyFill="1" applyBorder="1" applyAlignment="1">
      <alignment horizontal="left" vertical="center" wrapText="1" shrinkToFit="1"/>
    </xf>
    <xf numFmtId="0" fontId="62" fillId="0" borderId="44" xfId="0" applyFont="1" applyBorder="1" applyAlignment="1" applyProtection="1">
      <alignment vertical="center" wrapText="1"/>
    </xf>
    <xf numFmtId="0" fontId="62" fillId="0" borderId="16" xfId="0" applyFont="1" applyBorder="1" applyAlignment="1" applyProtection="1">
      <alignment vertical="center" wrapText="1"/>
    </xf>
    <xf numFmtId="0" fontId="62" fillId="0" borderId="0" xfId="0" applyFont="1" applyAlignment="1" applyProtection="1">
      <alignment horizontal="left" vertical="center" wrapText="1"/>
    </xf>
    <xf numFmtId="0" fontId="62" fillId="25" borderId="18" xfId="0" applyFont="1" applyFill="1" applyBorder="1" applyAlignment="1" applyProtection="1">
      <alignment horizontal="left" vertical="center" wrapText="1"/>
    </xf>
    <xf numFmtId="0" fontId="64" fillId="25" borderId="18" xfId="0" applyFont="1" applyFill="1" applyBorder="1" applyAlignment="1" applyProtection="1">
      <alignment vertical="center"/>
    </xf>
    <xf numFmtId="0" fontId="64" fillId="25" borderId="66" xfId="0" applyFont="1" applyFill="1" applyBorder="1" applyAlignment="1" applyProtection="1">
      <alignment vertical="center"/>
    </xf>
    <xf numFmtId="0" fontId="64" fillId="0" borderId="37" xfId="42" applyFont="1" applyFill="1" applyBorder="1" applyAlignment="1" applyProtection="1">
      <alignment vertical="center"/>
    </xf>
    <xf numFmtId="0" fontId="64" fillId="0" borderId="40" xfId="42" applyFont="1" applyFill="1" applyBorder="1" applyAlignment="1" applyProtection="1">
      <alignment vertical="center"/>
    </xf>
    <xf numFmtId="0" fontId="62" fillId="0" borderId="108" xfId="0" applyFont="1" applyBorder="1" applyAlignment="1" applyProtection="1">
      <alignment vertical="center" wrapText="1"/>
    </xf>
    <xf numFmtId="0" fontId="62" fillId="0" borderId="105" xfId="0" applyFont="1" applyBorder="1" applyAlignment="1" applyProtection="1">
      <alignment vertical="center" wrapText="1"/>
    </xf>
    <xf numFmtId="0" fontId="62" fillId="0" borderId="74" xfId="0" applyFont="1" applyBorder="1" applyAlignment="1" applyProtection="1">
      <alignment vertical="center" wrapText="1"/>
    </xf>
    <xf numFmtId="0" fontId="62" fillId="0" borderId="24" xfId="0" applyFont="1" applyBorder="1" applyAlignment="1" applyProtection="1">
      <alignment vertical="center" wrapText="1"/>
    </xf>
    <xf numFmtId="0" fontId="62" fillId="0" borderId="0" xfId="0" applyFont="1" applyBorder="1" applyAlignment="1" applyProtection="1">
      <alignment vertical="center" wrapText="1"/>
    </xf>
    <xf numFmtId="0" fontId="66" fillId="0" borderId="0" xfId="0" applyFont="1" applyBorder="1" applyAlignment="1" applyProtection="1">
      <alignment vertical="top" wrapText="1"/>
    </xf>
    <xf numFmtId="0" fontId="62" fillId="0" borderId="0" xfId="0" applyFont="1" applyAlignment="1">
      <alignment vertical="center" wrapText="1"/>
    </xf>
    <xf numFmtId="0" fontId="40" fillId="0" borderId="0" xfId="0" applyFont="1" applyAlignment="1">
      <alignment vertical="center"/>
    </xf>
    <xf numFmtId="0" fontId="62" fillId="0" borderId="44" xfId="0" applyFont="1" applyBorder="1" applyAlignment="1" applyProtection="1">
      <alignment horizontal="center" vertical="center" wrapText="1"/>
    </xf>
    <xf numFmtId="0" fontId="62" fillId="0" borderId="16" xfId="0" applyFont="1" applyBorder="1" applyAlignment="1" applyProtection="1">
      <alignment horizontal="center" vertical="center" wrapText="1"/>
    </xf>
    <xf numFmtId="0" fontId="40" fillId="0" borderId="14" xfId="0" applyFont="1" applyBorder="1" applyAlignment="1" applyProtection="1">
      <alignment horizontal="center" vertical="center"/>
    </xf>
    <xf numFmtId="0" fontId="62" fillId="0" borderId="61" xfId="0" applyFont="1" applyBorder="1" applyAlignment="1" applyProtection="1">
      <alignment vertical="center" wrapText="1"/>
    </xf>
    <xf numFmtId="0" fontId="62" fillId="0" borderId="179" xfId="0" applyFont="1" applyBorder="1" applyAlignment="1" applyProtection="1">
      <alignment horizontal="center" vertical="center"/>
    </xf>
    <xf numFmtId="0" fontId="62" fillId="0" borderId="181" xfId="0" applyFont="1" applyBorder="1" applyAlignment="1" applyProtection="1">
      <alignment horizontal="center" vertical="center"/>
    </xf>
    <xf numFmtId="191" fontId="40" fillId="0" borderId="19" xfId="0" applyNumberFormat="1" applyFont="1" applyBorder="1" applyAlignment="1" applyProtection="1">
      <alignment horizontal="distributed" vertical="center"/>
    </xf>
    <xf numFmtId="191" fontId="40" fillId="0" borderId="27" xfId="0" applyNumberFormat="1" applyFont="1" applyBorder="1" applyAlignment="1" applyProtection="1">
      <alignment horizontal="distributed" vertical="center"/>
    </xf>
    <xf numFmtId="0" fontId="62" fillId="0" borderId="182" xfId="0" applyFont="1" applyBorder="1" applyAlignment="1" applyProtection="1">
      <alignment horizontal="center" vertical="center"/>
    </xf>
    <xf numFmtId="0" fontId="62" fillId="0" borderId="44" xfId="0" applyFont="1" applyBorder="1" applyAlignment="1">
      <alignment vertical="center" wrapText="1"/>
    </xf>
    <xf numFmtId="0" fontId="62" fillId="0" borderId="16" xfId="0" applyFont="1" applyBorder="1" applyAlignment="1">
      <alignment vertical="center" wrapText="1"/>
    </xf>
    <xf numFmtId="0" fontId="0" fillId="0" borderId="0" xfId="0" applyAlignment="1">
      <alignment vertical="center" wrapText="1"/>
    </xf>
    <xf numFmtId="0" fontId="62" fillId="25" borderId="18" xfId="0" applyFont="1" applyFill="1" applyBorder="1" applyAlignment="1">
      <alignment horizontal="left" vertical="center" wrapText="1"/>
    </xf>
    <xf numFmtId="0" fontId="64" fillId="25" borderId="18" xfId="0" applyFont="1" applyFill="1" applyBorder="1" applyAlignment="1">
      <alignment vertical="center"/>
    </xf>
    <xf numFmtId="0" fontId="64" fillId="25" borderId="33" xfId="0" applyFont="1" applyFill="1" applyBorder="1" applyAlignment="1">
      <alignment vertical="center"/>
    </xf>
    <xf numFmtId="0" fontId="64" fillId="0" borderId="37" xfId="42" applyFont="1" applyFill="1" applyBorder="1" applyAlignment="1">
      <alignment vertical="center"/>
    </xf>
    <xf numFmtId="0" fontId="64" fillId="0" borderId="40" xfId="42" applyFont="1" applyFill="1" applyBorder="1" applyAlignment="1">
      <alignment vertical="center"/>
    </xf>
    <xf numFmtId="0" fontId="62" fillId="0" borderId="108" xfId="0" applyFont="1" applyBorder="1" applyAlignment="1">
      <alignment vertical="center" wrapText="1"/>
    </xf>
    <xf numFmtId="0" fontId="62" fillId="0" borderId="105" xfId="0" applyFont="1" applyBorder="1" applyAlignment="1">
      <alignment vertical="center" wrapText="1"/>
    </xf>
    <xf numFmtId="0" fontId="62" fillId="0" borderId="74" xfId="0" applyFont="1" applyBorder="1" applyAlignment="1">
      <alignment vertical="center" wrapText="1"/>
    </xf>
    <xf numFmtId="0" fontId="62" fillId="0" borderId="24" xfId="0" applyFont="1" applyBorder="1" applyAlignment="1">
      <alignment vertical="center" wrapText="1"/>
    </xf>
    <xf numFmtId="0" fontId="62" fillId="0" borderId="0" xfId="0" applyFont="1" applyBorder="1" applyAlignment="1">
      <alignment vertical="center" wrapText="1"/>
    </xf>
    <xf numFmtId="0" fontId="62" fillId="0" borderId="61" xfId="0" applyFont="1" applyBorder="1" applyAlignment="1">
      <alignment horizontal="center" vertical="center" wrapText="1"/>
    </xf>
    <xf numFmtId="0" fontId="62" fillId="0" borderId="16" xfId="0" applyFont="1" applyBorder="1" applyAlignment="1">
      <alignment horizontal="center" vertical="center" wrapText="1"/>
    </xf>
    <xf numFmtId="0" fontId="40" fillId="0" borderId="14" xfId="0" applyFont="1" applyBorder="1" applyAlignment="1">
      <alignment horizontal="center" vertical="center"/>
    </xf>
    <xf numFmtId="0" fontId="62" fillId="0" borderId="61" xfId="0" applyFont="1" applyBorder="1" applyAlignment="1">
      <alignment vertical="center" wrapText="1"/>
    </xf>
    <xf numFmtId="0" fontId="62" fillId="0" borderId="179" xfId="0" applyFont="1" applyBorder="1" applyAlignment="1">
      <alignment horizontal="center" vertical="center"/>
    </xf>
    <xf numFmtId="0" fontId="62" fillId="0" borderId="181" xfId="0" applyFont="1" applyBorder="1" applyAlignment="1">
      <alignment horizontal="center" vertical="center"/>
    </xf>
    <xf numFmtId="191" fontId="40" fillId="0" borderId="19" xfId="0" applyNumberFormat="1" applyFont="1" applyBorder="1" applyAlignment="1">
      <alignment horizontal="distributed" vertical="center"/>
    </xf>
    <xf numFmtId="191" fontId="40" fillId="0" borderId="27" xfId="0" applyNumberFormat="1" applyFont="1" applyBorder="1" applyAlignment="1">
      <alignment horizontal="distributed" vertical="center"/>
    </xf>
    <xf numFmtId="0" fontId="62" fillId="0" borderId="182" xfId="0" applyFont="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2" xfId="48"/>
    <cellStyle name="標準 3" xfId="46"/>
    <cellStyle name="標準 4" xfId="45"/>
    <cellStyle name="標準 6" xfId="50"/>
    <cellStyle name="標準 8" xfId="51"/>
    <cellStyle name="標準_■106 通所介護費" xfId="49"/>
    <cellStyle name="標準_③-２加算様式（就労）" xfId="42"/>
    <cellStyle name="良い" xfId="43" builtinId="26"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468961</xdr:colOff>
      <xdr:row>42</xdr:row>
      <xdr:rowOff>67236</xdr:rowOff>
    </xdr:from>
    <xdr:to>
      <xdr:col>14</xdr:col>
      <xdr:colOff>302556</xdr:colOff>
      <xdr:row>49</xdr:row>
      <xdr:rowOff>123265</xdr:rowOff>
    </xdr:to>
    <xdr:sp macro="" textlink="">
      <xdr:nvSpPr>
        <xdr:cNvPr id="2" name="テキスト ボックス 1"/>
        <xdr:cNvSpPr txBox="1"/>
      </xdr:nvSpPr>
      <xdr:spPr>
        <a:xfrm>
          <a:off x="2777373" y="9569824"/>
          <a:ext cx="5380507" cy="1624853"/>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45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xdr:colOff>
      <xdr:row>19</xdr:row>
      <xdr:rowOff>0</xdr:rowOff>
    </xdr:from>
    <xdr:to>
      <xdr:col>15</xdr:col>
      <xdr:colOff>571500</xdr:colOff>
      <xdr:row>21</xdr:row>
      <xdr:rowOff>11206</xdr:rowOff>
    </xdr:to>
    <xdr:sp macro="" textlink="">
      <xdr:nvSpPr>
        <xdr:cNvPr id="2" name="正方形/長方形 1"/>
        <xdr:cNvSpPr/>
      </xdr:nvSpPr>
      <xdr:spPr>
        <a:xfrm>
          <a:off x="67235" y="4295775"/>
          <a:ext cx="8876740" cy="4493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499222</xdr:colOff>
      <xdr:row>22</xdr:row>
      <xdr:rowOff>149039</xdr:rowOff>
    </xdr:from>
    <xdr:to>
      <xdr:col>15</xdr:col>
      <xdr:colOff>135030</xdr:colOff>
      <xdr:row>26</xdr:row>
      <xdr:rowOff>81803</xdr:rowOff>
    </xdr:to>
    <xdr:sp macro="" textlink="">
      <xdr:nvSpPr>
        <xdr:cNvPr id="3" name="四角形吹き出し 2"/>
        <xdr:cNvSpPr/>
      </xdr:nvSpPr>
      <xdr:spPr>
        <a:xfrm>
          <a:off x="5337922" y="5102039"/>
          <a:ext cx="3169583" cy="809064"/>
        </a:xfrm>
        <a:prstGeom prst="wedgeRectCallout">
          <a:avLst>
            <a:gd name="adj1" fmla="val -28798"/>
            <a:gd name="adj2" fmla="val -86520"/>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月のサービスの所要時間や障害支援区分が変更となる場合は、行を変えて記載</a:t>
          </a:r>
        </a:p>
      </xdr:txBody>
    </xdr:sp>
    <xdr:clientData/>
  </xdr:twoCellAnchor>
  <xdr:twoCellAnchor>
    <xdr:from>
      <xdr:col>1</xdr:col>
      <xdr:colOff>371475</xdr:colOff>
      <xdr:row>36</xdr:row>
      <xdr:rowOff>171450</xdr:rowOff>
    </xdr:from>
    <xdr:to>
      <xdr:col>16</xdr:col>
      <xdr:colOff>152400</xdr:colOff>
      <xdr:row>41</xdr:row>
      <xdr:rowOff>72277</xdr:rowOff>
    </xdr:to>
    <xdr:sp macro="" textlink="">
      <xdr:nvSpPr>
        <xdr:cNvPr id="4" name="テキスト ボックス 3"/>
        <xdr:cNvSpPr txBox="1"/>
      </xdr:nvSpPr>
      <xdr:spPr>
        <a:xfrm>
          <a:off x="685800" y="8191500"/>
          <a:ext cx="8420100" cy="99620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行が不足した場合は、本シートにおいて</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35</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行目までの行でコピーと挿入を用い適宜追加してください。（シートを追加しないでください。）</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サービスの所要時間が変更した場合は、変わった月から行を変えて入力してください。</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1958975" y="8639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1958975" y="86391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1958975" y="86391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izenchosho_jihatu_hodayother_r080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調書1"/>
      <sheetName val="【記載例】調書1"/>
      <sheetName val="調書2-1"/>
      <sheetName val="調書2-2"/>
      <sheetName val="【記載例】調書2"/>
      <sheetName val="調書3"/>
      <sheetName val="調書4-1"/>
      <sheetName val="調書4-2"/>
      <sheetName val="【記載例】調書4"/>
      <sheetName val="調書5"/>
    </sheetNames>
    <sheetDataSet>
      <sheetData sheetId="0"/>
      <sheetData sheetId="1">
        <row r="1">
          <cell r="AJ1"/>
          <cell r="AQ1"/>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0"/>
  <sheetViews>
    <sheetView showGridLines="0" zoomScaleNormal="100" zoomScaleSheetLayoutView="100" workbookViewId="0">
      <selection activeCell="J10" sqref="J10"/>
    </sheetView>
  </sheetViews>
  <sheetFormatPr defaultColWidth="9" defaultRowHeight="15.75"/>
  <cols>
    <col min="1" max="1" width="3.125" style="226" customWidth="1"/>
    <col min="2" max="2" width="7.75" style="226" customWidth="1"/>
    <col min="3" max="3" width="31" style="226" customWidth="1"/>
    <col min="4" max="4" width="48" style="225" customWidth="1"/>
    <col min="5" max="5" width="15.375" style="225" customWidth="1"/>
    <col min="6" max="6" width="4.25" style="226" customWidth="1"/>
    <col min="7" max="16384" width="9" style="226"/>
  </cols>
  <sheetData>
    <row r="1" spans="2:7" ht="19.5">
      <c r="B1" s="223" t="s">
        <v>291</v>
      </c>
      <c r="C1" s="223"/>
      <c r="D1" s="224"/>
    </row>
    <row r="2" spans="2:7" ht="20.45" customHeight="1">
      <c r="B2" s="227" t="s">
        <v>292</v>
      </c>
    </row>
    <row r="3" spans="2:7" ht="20.45" customHeight="1">
      <c r="B3" s="228"/>
      <c r="C3" s="229" t="s">
        <v>293</v>
      </c>
      <c r="D3" s="229" t="s">
        <v>294</v>
      </c>
      <c r="E3" s="229" t="s">
        <v>295</v>
      </c>
    </row>
    <row r="4" spans="2:7" ht="43.5" customHeight="1">
      <c r="B4" s="229">
        <v>1</v>
      </c>
      <c r="C4" s="230" t="s">
        <v>296</v>
      </c>
      <c r="D4" s="515" t="s">
        <v>347</v>
      </c>
      <c r="E4" s="517" t="s">
        <v>297</v>
      </c>
    </row>
    <row r="5" spans="2:7" ht="63.75" customHeight="1">
      <c r="B5" s="229">
        <v>2</v>
      </c>
      <c r="C5" s="246" t="s">
        <v>298</v>
      </c>
      <c r="D5" s="516"/>
      <c r="E5" s="518"/>
    </row>
    <row r="6" spans="2:7" ht="43.5" customHeight="1">
      <c r="B6" s="229">
        <v>3</v>
      </c>
      <c r="C6" s="231" t="s">
        <v>322</v>
      </c>
      <c r="D6" s="235" t="s">
        <v>323</v>
      </c>
      <c r="E6" s="518"/>
    </row>
    <row r="7" spans="2:7" ht="43.5" customHeight="1">
      <c r="B7" s="229">
        <v>4</v>
      </c>
      <c r="C7" s="247" t="s">
        <v>299</v>
      </c>
      <c r="D7" s="232" t="s">
        <v>435</v>
      </c>
      <c r="E7" s="518"/>
    </row>
    <row r="8" spans="2:7" ht="43.5" customHeight="1">
      <c r="B8" s="229">
        <v>5</v>
      </c>
      <c r="C8" s="248" t="s">
        <v>324</v>
      </c>
      <c r="D8" s="233" t="s">
        <v>300</v>
      </c>
      <c r="E8" s="519"/>
    </row>
    <row r="9" spans="2:7" ht="43.5" customHeight="1">
      <c r="B9" s="229">
        <v>6</v>
      </c>
      <c r="C9" s="252" t="s">
        <v>327</v>
      </c>
      <c r="D9" s="233" t="s">
        <v>346</v>
      </c>
      <c r="E9" s="251" t="s">
        <v>328</v>
      </c>
    </row>
    <row r="10" spans="2:7" ht="21.75" customHeight="1">
      <c r="B10" s="520"/>
      <c r="C10" s="521"/>
      <c r="D10" s="521"/>
      <c r="E10" s="521"/>
    </row>
    <row r="11" spans="2:7" ht="20.45" customHeight="1">
      <c r="B11" s="234" t="s">
        <v>301</v>
      </c>
    </row>
    <row r="12" spans="2:7" ht="20.45" customHeight="1">
      <c r="B12" s="228"/>
      <c r="C12" s="522" t="s">
        <v>302</v>
      </c>
      <c r="D12" s="523"/>
      <c r="E12" s="524"/>
    </row>
    <row r="13" spans="2:7" ht="57.75" customHeight="1">
      <c r="B13" s="229">
        <v>1</v>
      </c>
      <c r="C13" s="514" t="s">
        <v>408</v>
      </c>
      <c r="D13" s="514"/>
      <c r="E13" s="514"/>
    </row>
    <row r="14" spans="2:7" ht="57.75" customHeight="1">
      <c r="B14" s="229">
        <v>2</v>
      </c>
      <c r="C14" s="514" t="s">
        <v>429</v>
      </c>
      <c r="D14" s="514"/>
      <c r="E14" s="514"/>
      <c r="G14" s="226" t="s">
        <v>303</v>
      </c>
    </row>
    <row r="15" spans="2:7" ht="57.75" customHeight="1">
      <c r="B15" s="229">
        <v>3</v>
      </c>
      <c r="C15" s="514" t="s">
        <v>434</v>
      </c>
      <c r="D15" s="514"/>
      <c r="E15" s="514"/>
    </row>
    <row r="16" spans="2:7" ht="20.45" customHeight="1"/>
    <row r="17" ht="20.45" customHeight="1"/>
    <row r="18" ht="20.45" customHeight="1"/>
    <row r="19" ht="20.45" customHeight="1"/>
    <row r="20" ht="20.45" customHeight="1"/>
  </sheetData>
  <mergeCells count="7">
    <mergeCell ref="C14:E14"/>
    <mergeCell ref="C15:E15"/>
    <mergeCell ref="D4:D5"/>
    <mergeCell ref="E4:E8"/>
    <mergeCell ref="B10:E10"/>
    <mergeCell ref="C12:E12"/>
    <mergeCell ref="C13:E13"/>
  </mergeCells>
  <phoneticPr fontId="2"/>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A83"/>
  <sheetViews>
    <sheetView showGridLines="0" view="pageBreakPreview" topLeftCell="A22" zoomScaleNormal="100" zoomScaleSheetLayoutView="100" workbookViewId="0">
      <selection activeCell="AC18" sqref="AC18"/>
    </sheetView>
  </sheetViews>
  <sheetFormatPr defaultColWidth="9" defaultRowHeight="12"/>
  <cols>
    <col min="1" max="1" width="2.125" style="94" customWidth="1"/>
    <col min="2" max="2" width="5.125" style="94" customWidth="1"/>
    <col min="3" max="8" width="4.125" style="94" customWidth="1"/>
    <col min="9" max="9" width="4.625" style="94" customWidth="1"/>
    <col min="10" max="17" width="4.125" style="94" customWidth="1"/>
    <col min="18" max="18" width="5.375" style="94" customWidth="1"/>
    <col min="19" max="19" width="5.125" style="94" customWidth="1"/>
    <col min="20" max="24" width="4.125" style="94" customWidth="1"/>
    <col min="25" max="26" width="9" style="94" customWidth="1"/>
    <col min="27" max="16384" width="9" style="94"/>
  </cols>
  <sheetData>
    <row r="2" spans="1:27" ht="26.25" customHeight="1" thickBot="1">
      <c r="A2" s="92" t="s">
        <v>436</v>
      </c>
      <c r="B2" s="93"/>
      <c r="C2" s="93"/>
      <c r="D2" s="93"/>
      <c r="E2" s="93"/>
      <c r="F2" s="93"/>
    </row>
    <row r="3" spans="1:27" ht="18" customHeight="1">
      <c r="G3" s="93"/>
      <c r="H3" s="905" t="s">
        <v>437</v>
      </c>
      <c r="I3" s="906"/>
      <c r="J3" s="907"/>
      <c r="K3" s="911">
        <f>[1]調書1!$AJ$1</f>
        <v>0</v>
      </c>
      <c r="L3" s="912"/>
      <c r="M3" s="912"/>
      <c r="N3" s="913"/>
      <c r="O3" s="905" t="s">
        <v>438</v>
      </c>
      <c r="P3" s="907"/>
      <c r="Q3" s="917">
        <f>[1]調書1!$AQ$1</f>
        <v>0</v>
      </c>
      <c r="R3" s="918"/>
      <c r="S3" s="918"/>
      <c r="T3" s="918"/>
      <c r="U3" s="918"/>
      <c r="V3" s="918"/>
      <c r="W3" s="919"/>
    </row>
    <row r="4" spans="1:27" ht="14.25" customHeight="1" thickBot="1">
      <c r="A4" s="93"/>
      <c r="B4" s="93"/>
      <c r="C4" s="93"/>
      <c r="D4" s="93"/>
      <c r="E4" s="93"/>
      <c r="F4" s="93"/>
      <c r="G4" s="93"/>
      <c r="H4" s="908"/>
      <c r="I4" s="909"/>
      <c r="J4" s="910"/>
      <c r="K4" s="914"/>
      <c r="L4" s="915"/>
      <c r="M4" s="915"/>
      <c r="N4" s="916"/>
      <c r="O4" s="908"/>
      <c r="P4" s="910"/>
      <c r="Q4" s="920"/>
      <c r="R4" s="921"/>
      <c r="S4" s="921"/>
      <c r="T4" s="921"/>
      <c r="U4" s="921"/>
      <c r="V4" s="921"/>
      <c r="W4" s="922"/>
      <c r="Z4" s="71"/>
      <c r="AA4" s="71"/>
    </row>
    <row r="5" spans="1:27" ht="19.5" customHeight="1">
      <c r="A5" s="93"/>
      <c r="D5" s="93"/>
      <c r="E5" s="93"/>
      <c r="F5" s="93"/>
      <c r="G5" s="93"/>
      <c r="H5" s="923" t="s">
        <v>283</v>
      </c>
      <c r="I5" s="923"/>
      <c r="J5" s="923"/>
      <c r="K5" s="923"/>
      <c r="L5" s="923"/>
      <c r="M5" s="923"/>
      <c r="N5" s="923"/>
      <c r="O5" s="923"/>
      <c r="P5" s="923"/>
      <c r="Q5" s="923"/>
      <c r="R5" s="923"/>
      <c r="S5" s="923"/>
      <c r="T5" s="923"/>
      <c r="U5" s="923"/>
      <c r="V5" s="923"/>
      <c r="W5" s="923"/>
    </row>
    <row r="6" spans="1:27" ht="19.5" customHeight="1">
      <c r="A6" s="93"/>
      <c r="B6" s="462" t="s">
        <v>439</v>
      </c>
      <c r="D6" s="93"/>
      <c r="E6" s="93"/>
      <c r="F6" s="93"/>
      <c r="G6" s="93"/>
      <c r="H6" s="463"/>
      <c r="I6" s="463"/>
      <c r="J6" s="463"/>
      <c r="K6" s="463"/>
      <c r="L6" s="463"/>
      <c r="M6" s="463"/>
      <c r="N6" s="463"/>
      <c r="O6" s="463"/>
      <c r="P6" s="463"/>
      <c r="Q6" s="463"/>
      <c r="R6" s="463"/>
      <c r="S6" s="463"/>
      <c r="T6" s="463"/>
      <c r="U6" s="463"/>
      <c r="V6" s="463"/>
      <c r="W6" s="463"/>
    </row>
    <row r="7" spans="1:27" s="71" customFormat="1" ht="19.5" customHeight="1">
      <c r="A7" s="96"/>
      <c r="B7" s="95" t="s">
        <v>110</v>
      </c>
      <c r="C7" s="924" t="s">
        <v>256</v>
      </c>
      <c r="D7" s="924"/>
      <c r="E7" s="924"/>
      <c r="F7" s="924"/>
      <c r="G7" s="924"/>
      <c r="H7" s="924"/>
      <c r="I7" s="924"/>
      <c r="J7" s="924"/>
      <c r="K7" s="924"/>
      <c r="L7" s="924"/>
      <c r="M7" s="924"/>
      <c r="N7" s="924"/>
      <c r="O7" s="924"/>
      <c r="P7" s="924"/>
      <c r="Q7" s="924"/>
      <c r="R7" s="924"/>
      <c r="S7" s="924"/>
      <c r="T7" s="924"/>
      <c r="U7" s="924"/>
      <c r="V7" s="924"/>
      <c r="W7" s="924"/>
    </row>
    <row r="8" spans="1:27" s="71" customFormat="1" ht="9.75" customHeight="1" thickBot="1">
      <c r="A8" s="96"/>
      <c r="B8" s="96"/>
      <c r="C8" s="209"/>
      <c r="D8" s="209"/>
      <c r="E8" s="209"/>
      <c r="F8" s="209"/>
      <c r="G8" s="209"/>
      <c r="H8" s="209"/>
      <c r="I8" s="209"/>
      <c r="J8" s="86"/>
      <c r="K8" s="86"/>
      <c r="L8" s="86"/>
      <c r="M8" s="86"/>
      <c r="N8" s="86"/>
      <c r="O8" s="86"/>
      <c r="P8" s="209"/>
      <c r="Q8" s="86"/>
      <c r="R8" s="209"/>
      <c r="S8" s="209"/>
      <c r="T8" s="209"/>
      <c r="U8" s="209"/>
      <c r="V8" s="96"/>
    </row>
    <row r="9" spans="1:27" s="71" customFormat="1" ht="19.5" customHeight="1" thickBot="1">
      <c r="A9" s="96"/>
      <c r="B9" s="96"/>
      <c r="C9" s="925" t="s">
        <v>257</v>
      </c>
      <c r="D9" s="925"/>
      <c r="E9" s="925"/>
      <c r="F9" s="925"/>
      <c r="G9" s="925"/>
      <c r="H9" s="925"/>
      <c r="I9" s="926"/>
      <c r="J9" s="902"/>
      <c r="K9" s="903"/>
      <c r="L9" s="903"/>
      <c r="M9" s="903"/>
      <c r="N9" s="903"/>
      <c r="O9" s="903"/>
      <c r="P9" s="904"/>
      <c r="Q9" s="86"/>
      <c r="R9" s="209"/>
      <c r="S9" s="209"/>
      <c r="T9" s="209"/>
      <c r="U9" s="209"/>
      <c r="V9" s="96"/>
      <c r="Y9" s="71" t="s">
        <v>258</v>
      </c>
    </row>
    <row r="10" spans="1:27" s="71" customFormat="1" ht="19.5" customHeight="1">
      <c r="A10" s="96"/>
      <c r="B10" s="96"/>
      <c r="C10" s="460"/>
      <c r="D10" s="460"/>
      <c r="E10" s="460"/>
      <c r="F10" s="460"/>
      <c r="G10" s="460"/>
      <c r="H10" s="460"/>
      <c r="I10" s="460"/>
      <c r="J10" s="210"/>
      <c r="K10" s="210"/>
      <c r="L10" s="210"/>
      <c r="M10" s="210"/>
      <c r="N10" s="210"/>
      <c r="O10" s="210"/>
      <c r="P10" s="210"/>
      <c r="Q10" s="69"/>
      <c r="R10" s="211"/>
      <c r="S10" s="209"/>
      <c r="T10" s="209"/>
      <c r="U10" s="209"/>
      <c r="V10" s="96"/>
      <c r="Y10" s="71" t="s">
        <v>259</v>
      </c>
    </row>
    <row r="11" spans="1:27" s="71" customFormat="1" ht="9" customHeight="1">
      <c r="A11" s="96"/>
      <c r="B11" s="96"/>
      <c r="C11" s="209"/>
      <c r="D11" s="209"/>
      <c r="E11" s="209"/>
      <c r="F11" s="209"/>
      <c r="G11" s="209"/>
      <c r="H11" s="209"/>
      <c r="I11" s="209"/>
      <c r="J11" s="209"/>
      <c r="K11" s="86"/>
      <c r="L11" s="86"/>
      <c r="M11" s="86"/>
      <c r="N11" s="86"/>
      <c r="O11" s="86"/>
      <c r="P11" s="209"/>
      <c r="Q11" s="86"/>
      <c r="R11" s="209"/>
      <c r="S11" s="209"/>
      <c r="T11" s="209"/>
      <c r="U11" s="209"/>
      <c r="V11" s="96"/>
    </row>
    <row r="12" spans="1:27" s="71" customFormat="1" ht="19.5" customHeight="1">
      <c r="A12" s="96"/>
      <c r="B12" s="95" t="s">
        <v>113</v>
      </c>
      <c r="C12" s="924" t="s">
        <v>407</v>
      </c>
      <c r="D12" s="924"/>
      <c r="E12" s="924"/>
      <c r="F12" s="924"/>
      <c r="G12" s="924"/>
      <c r="H12" s="924"/>
      <c r="I12" s="924"/>
      <c r="J12" s="924"/>
      <c r="K12" s="924"/>
      <c r="L12" s="924"/>
      <c r="M12" s="924"/>
      <c r="N12" s="924"/>
      <c r="O12" s="924"/>
      <c r="P12" s="924"/>
      <c r="Q12" s="924"/>
      <c r="R12" s="924"/>
      <c r="S12" s="924"/>
      <c r="T12" s="924"/>
      <c r="U12" s="924"/>
      <c r="V12" s="924"/>
      <c r="W12" s="924"/>
    </row>
    <row r="13" spans="1:27" s="71" customFormat="1" ht="19.5" customHeight="1">
      <c r="A13" s="96"/>
      <c r="B13" s="96"/>
      <c r="C13" s="925" t="s">
        <v>260</v>
      </c>
      <c r="D13" s="925"/>
      <c r="E13" s="925"/>
      <c r="F13" s="925"/>
      <c r="G13" s="925"/>
      <c r="H13" s="925"/>
      <c r="I13" s="925"/>
      <c r="J13" s="925"/>
      <c r="K13" s="925"/>
      <c r="L13" s="925"/>
      <c r="M13" s="925"/>
      <c r="N13" s="925"/>
      <c r="O13" s="925"/>
      <c r="P13" s="925"/>
      <c r="Q13" s="925"/>
      <c r="R13" s="925"/>
      <c r="S13" s="925"/>
      <c r="T13" s="925"/>
      <c r="U13" s="925"/>
      <c r="V13" s="925"/>
      <c r="W13" s="925"/>
    </row>
    <row r="14" spans="1:27" s="71" customFormat="1" ht="9.75" customHeight="1" thickBot="1">
      <c r="A14" s="96"/>
      <c r="B14" s="96"/>
      <c r="C14" s="209"/>
      <c r="D14" s="209"/>
      <c r="E14" s="209"/>
      <c r="F14" s="209"/>
      <c r="G14" s="209"/>
      <c r="H14" s="209"/>
      <c r="I14" s="209"/>
      <c r="J14" s="209"/>
      <c r="K14" s="209"/>
      <c r="L14" s="209"/>
      <c r="M14" s="209"/>
      <c r="N14" s="209"/>
      <c r="O14" s="209"/>
      <c r="P14" s="209"/>
      <c r="Q14" s="209"/>
      <c r="R14" s="209"/>
      <c r="S14" s="209"/>
      <c r="T14" s="209"/>
      <c r="U14" s="86"/>
    </row>
    <row r="15" spans="1:27" s="71" customFormat="1" ht="19.5" customHeight="1" thickBot="1">
      <c r="A15" s="96"/>
      <c r="B15" s="96"/>
      <c r="C15" s="209" t="s">
        <v>100</v>
      </c>
      <c r="D15" s="209" t="s">
        <v>440</v>
      </c>
      <c r="E15" s="209"/>
      <c r="F15" s="209"/>
      <c r="G15" s="209"/>
      <c r="H15" s="209"/>
      <c r="I15" s="209"/>
      <c r="J15" s="209"/>
      <c r="K15" s="209"/>
      <c r="L15" s="209"/>
      <c r="M15" s="209"/>
      <c r="N15" s="464"/>
      <c r="O15" s="902"/>
      <c r="P15" s="903"/>
      <c r="Q15" s="903"/>
      <c r="R15" s="903"/>
      <c r="S15" s="904"/>
      <c r="T15" s="209"/>
      <c r="U15" s="86"/>
      <c r="Y15" s="71" t="s">
        <v>262</v>
      </c>
    </row>
    <row r="16" spans="1:27" s="71" customFormat="1" ht="9.75" customHeight="1" thickBot="1">
      <c r="A16" s="96"/>
      <c r="B16" s="96"/>
      <c r="C16" s="209"/>
      <c r="D16" s="209"/>
      <c r="E16" s="209"/>
      <c r="F16" s="209"/>
      <c r="G16" s="209"/>
      <c r="H16" s="209"/>
      <c r="I16" s="209"/>
      <c r="J16" s="209"/>
      <c r="K16" s="209"/>
      <c r="L16" s="209"/>
      <c r="M16" s="209"/>
      <c r="N16" s="210"/>
      <c r="O16" s="210"/>
      <c r="P16" s="210"/>
      <c r="Q16" s="210"/>
      <c r="R16" s="210"/>
      <c r="S16" s="209"/>
      <c r="T16" s="209"/>
      <c r="U16" s="86"/>
      <c r="Y16" s="71" t="s">
        <v>261</v>
      </c>
    </row>
    <row r="17" spans="1:23" s="71" customFormat="1" ht="19.5" customHeight="1" thickBot="1">
      <c r="A17" s="96"/>
      <c r="B17" s="96"/>
      <c r="C17" s="209" t="s">
        <v>101</v>
      </c>
      <c r="D17" s="465" t="s">
        <v>441</v>
      </c>
      <c r="E17" s="209"/>
      <c r="F17" s="209"/>
      <c r="G17" s="209"/>
      <c r="H17" s="209"/>
      <c r="I17" s="209"/>
      <c r="J17" s="209"/>
      <c r="K17" s="209"/>
      <c r="L17" s="212" t="s">
        <v>263</v>
      </c>
      <c r="M17" s="216"/>
      <c r="N17" s="209" t="s">
        <v>114</v>
      </c>
      <c r="O17" s="901" t="s">
        <v>264</v>
      </c>
      <c r="P17" s="901"/>
      <c r="Q17" s="901"/>
      <c r="R17" s="901"/>
      <c r="S17" s="902" t="s">
        <v>265</v>
      </c>
      <c r="T17" s="903"/>
      <c r="U17" s="903"/>
      <c r="V17" s="904"/>
      <c r="W17" s="71" t="s">
        <v>266</v>
      </c>
    </row>
    <row r="18" spans="1:23" s="71" customFormat="1" ht="19.5" customHeight="1">
      <c r="A18" s="96"/>
      <c r="B18" s="96"/>
      <c r="C18" s="209"/>
      <c r="D18" s="209"/>
      <c r="E18" s="209"/>
      <c r="F18" s="209"/>
      <c r="G18" s="209"/>
      <c r="H18" s="209"/>
      <c r="I18" s="209"/>
      <c r="J18" s="209"/>
      <c r="K18" s="209"/>
      <c r="L18" s="212"/>
      <c r="M18" s="211"/>
      <c r="N18" s="211"/>
      <c r="O18" s="213"/>
      <c r="P18" s="213"/>
      <c r="Q18" s="213"/>
      <c r="R18" s="213"/>
      <c r="S18" s="210"/>
      <c r="T18" s="210"/>
      <c r="U18" s="210"/>
      <c r="V18" s="210"/>
    </row>
    <row r="19" spans="1:23" s="71" customFormat="1" ht="9" customHeight="1">
      <c r="A19" s="96"/>
      <c r="B19" s="96"/>
      <c r="C19" s="96"/>
      <c r="D19" s="96"/>
      <c r="E19" s="96"/>
      <c r="F19" s="96"/>
      <c r="G19" s="96"/>
      <c r="H19" s="96"/>
      <c r="I19" s="96"/>
      <c r="J19" s="96"/>
      <c r="K19" s="96"/>
      <c r="L19" s="96"/>
      <c r="M19" s="96"/>
      <c r="N19" s="96"/>
      <c r="O19" s="96"/>
      <c r="P19" s="96"/>
      <c r="Q19" s="96"/>
      <c r="R19" s="96"/>
      <c r="S19" s="96"/>
      <c r="T19" s="96"/>
    </row>
    <row r="20" spans="1:23" s="71" customFormat="1" ht="19.5" customHeight="1">
      <c r="A20" s="96"/>
      <c r="B20" s="95" t="s">
        <v>126</v>
      </c>
      <c r="C20" s="96" t="s">
        <v>111</v>
      </c>
      <c r="D20" s="96"/>
      <c r="E20" s="96"/>
      <c r="F20" s="96"/>
      <c r="G20" s="96"/>
      <c r="H20" s="96"/>
      <c r="I20" s="96"/>
      <c r="J20" s="96"/>
      <c r="K20" s="96"/>
      <c r="L20" s="96"/>
      <c r="M20" s="96"/>
      <c r="N20" s="96"/>
      <c r="O20" s="96"/>
      <c r="P20" s="96"/>
      <c r="Q20" s="96"/>
      <c r="R20" s="96"/>
      <c r="S20" s="96"/>
      <c r="T20" s="96"/>
    </row>
    <row r="21" spans="1:23" s="71" customFormat="1" ht="19.5" customHeight="1">
      <c r="A21" s="96"/>
      <c r="B21" s="96"/>
      <c r="C21" s="927" t="s">
        <v>115</v>
      </c>
      <c r="D21" s="927"/>
      <c r="E21" s="927"/>
      <c r="F21" s="927"/>
      <c r="G21" s="927"/>
      <c r="H21" s="927"/>
      <c r="I21" s="927"/>
      <c r="J21" s="927"/>
      <c r="K21" s="927"/>
      <c r="L21" s="927"/>
      <c r="M21" s="927"/>
      <c r="N21" s="927"/>
      <c r="O21" s="927"/>
      <c r="P21" s="927"/>
      <c r="Q21" s="927"/>
      <c r="R21" s="927"/>
      <c r="S21" s="927"/>
      <c r="T21" s="927"/>
    </row>
    <row r="22" spans="1:23" s="71" customFormat="1" ht="19.5" customHeight="1">
      <c r="A22" s="96"/>
      <c r="B22" s="96"/>
      <c r="C22" s="214" t="s">
        <v>100</v>
      </c>
      <c r="D22" s="928" t="s">
        <v>116</v>
      </c>
      <c r="E22" s="928"/>
      <c r="F22" s="928"/>
      <c r="G22" s="928"/>
      <c r="H22" s="928"/>
      <c r="I22" s="928"/>
      <c r="J22" s="928"/>
      <c r="K22" s="928"/>
      <c r="L22" s="928"/>
      <c r="M22" s="928"/>
      <c r="N22" s="928"/>
      <c r="O22" s="928"/>
      <c r="P22" s="928"/>
      <c r="Q22" s="928"/>
      <c r="R22" s="928"/>
      <c r="S22" s="222"/>
      <c r="T22" s="461" t="s">
        <v>112</v>
      </c>
    </row>
    <row r="23" spans="1:23" s="71" customFormat="1" ht="19.5" customHeight="1">
      <c r="A23" s="96"/>
      <c r="B23" s="96"/>
      <c r="C23" s="214" t="s">
        <v>101</v>
      </c>
      <c r="D23" s="928" t="s">
        <v>117</v>
      </c>
      <c r="E23" s="928"/>
      <c r="F23" s="928"/>
      <c r="G23" s="928"/>
      <c r="H23" s="928"/>
      <c r="I23" s="928"/>
      <c r="J23" s="928"/>
      <c r="K23" s="928"/>
      <c r="L23" s="928"/>
      <c r="M23" s="928"/>
      <c r="N23" s="928"/>
      <c r="O23" s="928"/>
      <c r="P23" s="928"/>
      <c r="Q23" s="928"/>
      <c r="R23" s="928"/>
      <c r="S23" s="222"/>
      <c r="T23" s="461" t="s">
        <v>112</v>
      </c>
    </row>
    <row r="24" spans="1:23" s="71" customFormat="1" ht="19.5" customHeight="1">
      <c r="A24" s="96"/>
      <c r="B24" s="96"/>
      <c r="C24" s="214" t="s">
        <v>102</v>
      </c>
      <c r="D24" s="928" t="s">
        <v>118</v>
      </c>
      <c r="E24" s="928"/>
      <c r="F24" s="928"/>
      <c r="G24" s="928"/>
      <c r="H24" s="928"/>
      <c r="I24" s="928"/>
      <c r="J24" s="928"/>
      <c r="K24" s="928"/>
      <c r="L24" s="928"/>
      <c r="M24" s="928"/>
      <c r="N24" s="928"/>
      <c r="O24" s="928"/>
      <c r="P24" s="928"/>
      <c r="Q24" s="928"/>
      <c r="R24" s="928"/>
      <c r="S24" s="222"/>
      <c r="T24" s="461" t="s">
        <v>112</v>
      </c>
    </row>
    <row r="25" spans="1:23" s="71" customFormat="1" ht="17.25" customHeight="1">
      <c r="A25" s="96"/>
      <c r="B25" s="96"/>
      <c r="C25" s="929" t="s">
        <v>103</v>
      </c>
      <c r="D25" s="931" t="s">
        <v>119</v>
      </c>
      <c r="E25" s="932"/>
      <c r="F25" s="932"/>
      <c r="G25" s="932"/>
      <c r="H25" s="932"/>
      <c r="I25" s="932"/>
      <c r="J25" s="932"/>
      <c r="K25" s="932"/>
      <c r="L25" s="932"/>
      <c r="M25" s="932"/>
      <c r="N25" s="932"/>
      <c r="O25" s="932"/>
      <c r="P25" s="932"/>
      <c r="Q25" s="932"/>
      <c r="R25" s="933"/>
      <c r="S25" s="937"/>
      <c r="T25" s="939" t="s">
        <v>112</v>
      </c>
    </row>
    <row r="26" spans="1:23" s="71" customFormat="1" ht="17.25" customHeight="1">
      <c r="A26" s="96"/>
      <c r="B26" s="96"/>
      <c r="C26" s="930"/>
      <c r="D26" s="934"/>
      <c r="E26" s="935"/>
      <c r="F26" s="935"/>
      <c r="G26" s="935"/>
      <c r="H26" s="935"/>
      <c r="I26" s="935"/>
      <c r="J26" s="935"/>
      <c r="K26" s="935"/>
      <c r="L26" s="935"/>
      <c r="M26" s="935"/>
      <c r="N26" s="935"/>
      <c r="O26" s="935"/>
      <c r="P26" s="935"/>
      <c r="Q26" s="935"/>
      <c r="R26" s="936"/>
      <c r="S26" s="938"/>
      <c r="T26" s="940"/>
    </row>
    <row r="27" spans="1:23" s="71" customFormat="1" ht="17.25" customHeight="1">
      <c r="A27" s="96"/>
      <c r="B27" s="96"/>
      <c r="C27" s="929" t="s">
        <v>104</v>
      </c>
      <c r="D27" s="931" t="s">
        <v>267</v>
      </c>
      <c r="E27" s="932"/>
      <c r="F27" s="932"/>
      <c r="G27" s="932"/>
      <c r="H27" s="932"/>
      <c r="I27" s="932"/>
      <c r="J27" s="932"/>
      <c r="K27" s="932"/>
      <c r="L27" s="932"/>
      <c r="M27" s="932"/>
      <c r="N27" s="932"/>
      <c r="O27" s="932"/>
      <c r="P27" s="932"/>
      <c r="Q27" s="932"/>
      <c r="R27" s="933"/>
      <c r="S27" s="937"/>
      <c r="T27" s="941" t="s">
        <v>112</v>
      </c>
    </row>
    <row r="28" spans="1:23" s="71" customFormat="1" ht="17.25" customHeight="1">
      <c r="A28" s="96"/>
      <c r="B28" s="96"/>
      <c r="C28" s="930"/>
      <c r="D28" s="934"/>
      <c r="E28" s="935"/>
      <c r="F28" s="935"/>
      <c r="G28" s="935"/>
      <c r="H28" s="935"/>
      <c r="I28" s="935"/>
      <c r="J28" s="935"/>
      <c r="K28" s="935"/>
      <c r="L28" s="935"/>
      <c r="M28" s="935"/>
      <c r="N28" s="935"/>
      <c r="O28" s="935"/>
      <c r="P28" s="935"/>
      <c r="Q28" s="935"/>
      <c r="R28" s="936"/>
      <c r="S28" s="938"/>
      <c r="T28" s="941"/>
    </row>
    <row r="29" spans="1:23" s="71" customFormat="1" ht="17.25" customHeight="1">
      <c r="A29" s="96"/>
      <c r="B29" s="96"/>
      <c r="C29" s="929" t="s">
        <v>105</v>
      </c>
      <c r="D29" s="931" t="s">
        <v>268</v>
      </c>
      <c r="E29" s="932"/>
      <c r="F29" s="932"/>
      <c r="G29" s="932"/>
      <c r="H29" s="932"/>
      <c r="I29" s="932"/>
      <c r="J29" s="932"/>
      <c r="K29" s="932"/>
      <c r="L29" s="932"/>
      <c r="M29" s="932"/>
      <c r="N29" s="932"/>
      <c r="O29" s="932"/>
      <c r="P29" s="932"/>
      <c r="Q29" s="932"/>
      <c r="R29" s="933"/>
      <c r="S29" s="937"/>
      <c r="T29" s="941" t="s">
        <v>112</v>
      </c>
    </row>
    <row r="30" spans="1:23" s="71" customFormat="1" ht="17.25" customHeight="1">
      <c r="A30" s="96"/>
      <c r="B30" s="96"/>
      <c r="C30" s="930"/>
      <c r="D30" s="934"/>
      <c r="E30" s="935"/>
      <c r="F30" s="935"/>
      <c r="G30" s="935"/>
      <c r="H30" s="935"/>
      <c r="I30" s="935"/>
      <c r="J30" s="935"/>
      <c r="K30" s="935"/>
      <c r="L30" s="935"/>
      <c r="M30" s="935"/>
      <c r="N30" s="935"/>
      <c r="O30" s="935"/>
      <c r="P30" s="935"/>
      <c r="Q30" s="935"/>
      <c r="R30" s="936"/>
      <c r="S30" s="938"/>
      <c r="T30" s="941"/>
    </row>
    <row r="31" spans="1:23" s="71" customFormat="1" ht="19.5" customHeight="1">
      <c r="A31" s="96"/>
      <c r="B31" s="96"/>
      <c r="C31" s="214" t="s">
        <v>106</v>
      </c>
      <c r="D31" s="928" t="s">
        <v>120</v>
      </c>
      <c r="E31" s="928"/>
      <c r="F31" s="928"/>
      <c r="G31" s="928"/>
      <c r="H31" s="928"/>
      <c r="I31" s="928"/>
      <c r="J31" s="928"/>
      <c r="K31" s="928"/>
      <c r="L31" s="928"/>
      <c r="M31" s="928"/>
      <c r="N31" s="928"/>
      <c r="O31" s="928"/>
      <c r="P31" s="928"/>
      <c r="Q31" s="928"/>
      <c r="R31" s="928"/>
      <c r="S31" s="222"/>
      <c r="T31" s="461" t="s">
        <v>112</v>
      </c>
    </row>
    <row r="32" spans="1:23" s="71" customFormat="1" ht="19.5" customHeight="1">
      <c r="A32" s="96"/>
      <c r="B32" s="96"/>
      <c r="C32" s="214" t="s">
        <v>107</v>
      </c>
      <c r="D32" s="928" t="s">
        <v>121</v>
      </c>
      <c r="E32" s="928"/>
      <c r="F32" s="928"/>
      <c r="G32" s="928"/>
      <c r="H32" s="928"/>
      <c r="I32" s="928"/>
      <c r="J32" s="928"/>
      <c r="K32" s="928"/>
      <c r="L32" s="928"/>
      <c r="M32" s="928"/>
      <c r="N32" s="928"/>
      <c r="O32" s="928"/>
      <c r="P32" s="928"/>
      <c r="Q32" s="928"/>
      <c r="R32" s="928"/>
      <c r="S32" s="222"/>
      <c r="T32" s="461" t="s">
        <v>112</v>
      </c>
    </row>
    <row r="33" spans="1:25" s="71" customFormat="1" ht="19.5" customHeight="1">
      <c r="A33" s="96"/>
      <c r="B33" s="96"/>
      <c r="C33" s="214" t="s">
        <v>122</v>
      </c>
      <c r="D33" s="928" t="s">
        <v>123</v>
      </c>
      <c r="E33" s="928"/>
      <c r="F33" s="928"/>
      <c r="G33" s="928"/>
      <c r="H33" s="928"/>
      <c r="I33" s="928"/>
      <c r="J33" s="928"/>
      <c r="K33" s="928"/>
      <c r="L33" s="928"/>
      <c r="M33" s="928"/>
      <c r="N33" s="928"/>
      <c r="O33" s="928"/>
      <c r="P33" s="928"/>
      <c r="Q33" s="928"/>
      <c r="R33" s="928"/>
      <c r="S33" s="222"/>
      <c r="T33" s="461" t="s">
        <v>112</v>
      </c>
    </row>
    <row r="34" spans="1:25" s="71" customFormat="1" ht="19.5" customHeight="1">
      <c r="A34" s="96"/>
      <c r="B34" s="96"/>
      <c r="C34" s="214" t="s">
        <v>124</v>
      </c>
      <c r="D34" s="928" t="s">
        <v>125</v>
      </c>
      <c r="E34" s="928"/>
      <c r="F34" s="928"/>
      <c r="G34" s="928"/>
      <c r="H34" s="928"/>
      <c r="I34" s="928"/>
      <c r="J34" s="928"/>
      <c r="K34" s="928"/>
      <c r="L34" s="928"/>
      <c r="M34" s="928"/>
      <c r="N34" s="928"/>
      <c r="O34" s="928"/>
      <c r="P34" s="928"/>
      <c r="Q34" s="928"/>
      <c r="R34" s="928"/>
      <c r="S34" s="222"/>
      <c r="T34" s="461" t="s">
        <v>112</v>
      </c>
    </row>
    <row r="35" spans="1:25" s="71" customFormat="1" ht="19.5" customHeight="1">
      <c r="A35" s="96"/>
      <c r="B35" s="96"/>
      <c r="C35" s="96"/>
      <c r="D35" s="96"/>
      <c r="E35" s="96"/>
      <c r="F35" s="96"/>
      <c r="G35" s="96"/>
      <c r="H35" s="96"/>
      <c r="I35" s="96"/>
      <c r="J35" s="96"/>
      <c r="K35" s="96"/>
      <c r="L35" s="96"/>
      <c r="M35" s="96"/>
      <c r="N35" s="96"/>
      <c r="O35" s="96"/>
      <c r="P35" s="96"/>
      <c r="Q35" s="96"/>
      <c r="R35" s="96"/>
      <c r="S35" s="96"/>
      <c r="T35" s="96"/>
    </row>
    <row r="36" spans="1:25" s="71" customFormat="1" ht="9" customHeight="1">
      <c r="A36" s="96"/>
      <c r="B36" s="96"/>
      <c r="C36" s="96"/>
      <c r="D36" s="96"/>
      <c r="E36" s="96"/>
      <c r="F36" s="96"/>
      <c r="G36" s="96"/>
      <c r="H36" s="96"/>
      <c r="I36" s="96"/>
      <c r="J36" s="96"/>
      <c r="K36" s="96"/>
      <c r="L36" s="96"/>
      <c r="M36" s="96"/>
      <c r="N36" s="96"/>
      <c r="O36" s="96"/>
      <c r="P36" s="96"/>
      <c r="Q36" s="96"/>
      <c r="R36" s="96"/>
      <c r="S36" s="96"/>
      <c r="T36" s="96"/>
    </row>
    <row r="37" spans="1:25" s="71" customFormat="1" ht="19.5" customHeight="1">
      <c r="A37" s="96"/>
      <c r="B37" s="95" t="s">
        <v>130</v>
      </c>
      <c r="C37" s="96" t="s">
        <v>127</v>
      </c>
      <c r="D37" s="96"/>
      <c r="E37" s="96"/>
      <c r="F37" s="96"/>
      <c r="G37" s="96"/>
      <c r="H37" s="96"/>
      <c r="I37" s="96"/>
      <c r="J37" s="96"/>
      <c r="K37" s="96"/>
      <c r="L37" s="96"/>
      <c r="M37" s="96"/>
      <c r="N37" s="96"/>
      <c r="O37" s="96"/>
      <c r="P37" s="96"/>
      <c r="Q37" s="96"/>
      <c r="R37" s="96"/>
      <c r="S37" s="96"/>
      <c r="T37" s="96"/>
    </row>
    <row r="38" spans="1:25" s="71" customFormat="1" ht="9.75" customHeight="1" thickBot="1">
      <c r="A38" s="96"/>
      <c r="B38" s="96"/>
      <c r="C38" s="96"/>
      <c r="D38" s="96"/>
      <c r="E38" s="96"/>
      <c r="F38" s="96"/>
      <c r="G38" s="96"/>
      <c r="H38" s="96"/>
      <c r="I38" s="96"/>
      <c r="J38" s="96"/>
      <c r="K38" s="96"/>
      <c r="L38" s="96"/>
      <c r="M38" s="96"/>
      <c r="N38" s="96"/>
      <c r="O38" s="96"/>
      <c r="P38" s="96"/>
      <c r="Q38" s="96"/>
      <c r="R38" s="96"/>
      <c r="S38" s="96"/>
      <c r="T38" s="96"/>
    </row>
    <row r="39" spans="1:25" s="71" customFormat="1" ht="19.5" customHeight="1" thickBot="1">
      <c r="A39" s="96"/>
      <c r="B39" s="96"/>
      <c r="C39" s="96" t="s">
        <v>100</v>
      </c>
      <c r="D39" s="924" t="s">
        <v>128</v>
      </c>
      <c r="E39" s="924"/>
      <c r="F39" s="924"/>
      <c r="G39" s="924"/>
      <c r="H39" s="924"/>
      <c r="I39" s="924"/>
      <c r="J39" s="924"/>
      <c r="K39" s="924"/>
      <c r="L39" s="924"/>
      <c r="M39" s="924"/>
      <c r="N39" s="924"/>
      <c r="O39" s="924"/>
      <c r="P39" s="924"/>
      <c r="Q39" s="926"/>
      <c r="R39" s="902"/>
      <c r="S39" s="903"/>
      <c r="T39" s="903"/>
      <c r="U39" s="904"/>
      <c r="Y39" s="71" t="s">
        <v>269</v>
      </c>
    </row>
    <row r="40" spans="1:25" s="71" customFormat="1" ht="9" customHeight="1" thickBot="1">
      <c r="A40" s="96"/>
      <c r="B40" s="96"/>
      <c r="C40" s="96"/>
      <c r="D40" s="96"/>
      <c r="E40" s="96"/>
      <c r="F40" s="96"/>
      <c r="G40" s="96"/>
      <c r="H40" s="96"/>
      <c r="I40" s="96"/>
      <c r="J40" s="96"/>
      <c r="K40" s="96"/>
      <c r="L40" s="96"/>
      <c r="M40" s="96"/>
      <c r="N40" s="96"/>
      <c r="O40" s="96"/>
      <c r="P40" s="96"/>
      <c r="Q40" s="96"/>
      <c r="R40" s="215"/>
      <c r="S40" s="215"/>
      <c r="T40" s="215"/>
      <c r="U40" s="215"/>
      <c r="Y40" s="71" t="s">
        <v>270</v>
      </c>
    </row>
    <row r="41" spans="1:25" s="71" customFormat="1" ht="19.5" customHeight="1" thickBot="1">
      <c r="A41" s="96"/>
      <c r="B41" s="96"/>
      <c r="C41" s="96" t="s">
        <v>101</v>
      </c>
      <c r="D41" s="924" t="s">
        <v>271</v>
      </c>
      <c r="E41" s="924"/>
      <c r="F41" s="924"/>
      <c r="G41" s="924"/>
      <c r="H41" s="924"/>
      <c r="I41" s="924"/>
      <c r="J41" s="924"/>
      <c r="K41" s="924"/>
      <c r="L41" s="924"/>
      <c r="M41" s="924"/>
      <c r="N41" s="924"/>
      <c r="O41" s="924"/>
      <c r="P41" s="924"/>
      <c r="Q41" s="926"/>
      <c r="R41" s="902"/>
      <c r="S41" s="903"/>
      <c r="T41" s="903"/>
      <c r="U41" s="904"/>
      <c r="Y41" s="71" t="s">
        <v>272</v>
      </c>
    </row>
    <row r="42" spans="1:25" s="71" customFormat="1" ht="19.5" customHeight="1">
      <c r="A42" s="96"/>
      <c r="B42" s="96"/>
      <c r="C42" s="96"/>
      <c r="D42" s="942" t="s">
        <v>273</v>
      </c>
      <c r="E42" s="942"/>
      <c r="F42" s="942"/>
      <c r="G42" s="942"/>
      <c r="H42" s="942"/>
      <c r="I42" s="942"/>
      <c r="J42" s="942"/>
      <c r="K42" s="942"/>
      <c r="L42" s="942"/>
      <c r="M42" s="942"/>
      <c r="N42" s="942"/>
      <c r="O42" s="942"/>
      <c r="P42" s="942"/>
      <c r="Q42" s="942"/>
      <c r="Y42" s="71" t="s">
        <v>274</v>
      </c>
    </row>
    <row r="43" spans="1:25" s="71" customFormat="1" ht="7.5" customHeight="1" thickBot="1">
      <c r="A43" s="96"/>
      <c r="B43" s="96"/>
      <c r="C43" s="96"/>
      <c r="D43" s="96"/>
      <c r="E43" s="96"/>
      <c r="F43" s="96"/>
      <c r="G43" s="96"/>
      <c r="H43" s="96"/>
      <c r="I43" s="96"/>
      <c r="J43" s="96"/>
      <c r="K43" s="96"/>
      <c r="L43" s="96"/>
      <c r="M43" s="96"/>
      <c r="N43" s="96"/>
      <c r="O43" s="96"/>
      <c r="P43" s="96"/>
      <c r="Q43" s="96"/>
      <c r="R43" s="96"/>
      <c r="S43" s="96"/>
      <c r="T43" s="96"/>
    </row>
    <row r="44" spans="1:25" s="71" customFormat="1" ht="19.5" customHeight="1" thickBot="1">
      <c r="A44" s="96"/>
      <c r="B44" s="96"/>
      <c r="C44" s="96" t="s">
        <v>102</v>
      </c>
      <c r="D44" s="943" t="s">
        <v>129</v>
      </c>
      <c r="E44" s="943"/>
      <c r="F44" s="943"/>
      <c r="G44" s="943"/>
      <c r="H44" s="943"/>
      <c r="I44" s="943"/>
      <c r="J44" s="943"/>
      <c r="K44" s="943"/>
      <c r="L44" s="943"/>
      <c r="M44" s="943"/>
      <c r="N44" s="943"/>
      <c r="O44" s="943"/>
      <c r="P44" s="943"/>
      <c r="Q44" s="944"/>
      <c r="R44" s="902"/>
      <c r="S44" s="903"/>
      <c r="T44" s="903"/>
      <c r="U44" s="904"/>
      <c r="Y44" s="71" t="s">
        <v>275</v>
      </c>
    </row>
    <row r="45" spans="1:25" s="71" customFormat="1" ht="19.5" customHeight="1">
      <c r="A45" s="96"/>
      <c r="B45" s="96"/>
      <c r="C45" s="96"/>
      <c r="D45" s="96"/>
      <c r="E45" s="96"/>
      <c r="F45" s="96"/>
      <c r="G45" s="96"/>
      <c r="H45" s="96"/>
      <c r="I45" s="96"/>
      <c r="J45" s="96"/>
      <c r="K45" s="96"/>
      <c r="L45" s="96"/>
      <c r="M45" s="96"/>
      <c r="N45" s="96"/>
      <c r="O45" s="96"/>
      <c r="P45" s="96"/>
      <c r="Q45" s="96"/>
      <c r="R45" s="96"/>
      <c r="S45" s="96"/>
      <c r="T45" s="96"/>
      <c r="Y45" s="71" t="s">
        <v>276</v>
      </c>
    </row>
    <row r="46" spans="1:25" s="71" customFormat="1" ht="9" customHeight="1">
      <c r="A46" s="96"/>
      <c r="B46" s="96"/>
      <c r="C46" s="96"/>
      <c r="D46" s="96"/>
      <c r="E46" s="96"/>
      <c r="F46" s="96"/>
      <c r="G46" s="96"/>
      <c r="H46" s="96"/>
      <c r="I46" s="96"/>
      <c r="J46" s="96"/>
      <c r="K46" s="96"/>
      <c r="L46" s="96"/>
      <c r="M46" s="96"/>
      <c r="N46" s="96"/>
      <c r="O46" s="96"/>
      <c r="P46" s="96"/>
      <c r="Q46" s="96"/>
      <c r="R46" s="96"/>
      <c r="S46" s="96"/>
      <c r="T46" s="96"/>
    </row>
    <row r="47" spans="1:25" s="71" customFormat="1" ht="19.5" customHeight="1">
      <c r="A47" s="96"/>
      <c r="B47" s="95" t="s">
        <v>277</v>
      </c>
      <c r="C47" s="96" t="s">
        <v>278</v>
      </c>
      <c r="D47" s="96"/>
      <c r="E47" s="96"/>
      <c r="F47" s="96"/>
      <c r="G47" s="96"/>
      <c r="H47" s="96"/>
      <c r="I47" s="96"/>
      <c r="J47" s="96"/>
      <c r="K47" s="95"/>
      <c r="L47" s="96"/>
      <c r="M47" s="96"/>
      <c r="N47" s="96"/>
      <c r="O47" s="96"/>
      <c r="P47" s="96"/>
      <c r="Q47" s="96"/>
      <c r="R47" s="209"/>
      <c r="S47" s="209"/>
      <c r="T47" s="209"/>
      <c r="U47" s="209"/>
      <c r="V47" s="209"/>
    </row>
    <row r="48" spans="1:25" s="71" customFormat="1" ht="9.75" customHeight="1" thickBot="1">
      <c r="R48" s="86"/>
      <c r="S48" s="86"/>
      <c r="T48" s="86"/>
      <c r="U48" s="86"/>
      <c r="V48" s="86"/>
    </row>
    <row r="49" spans="1:25" ht="19.5" customHeight="1" thickBot="1">
      <c r="C49" s="94" t="s">
        <v>100</v>
      </c>
      <c r="D49" s="94" t="s">
        <v>279</v>
      </c>
      <c r="K49" s="902"/>
      <c r="L49" s="903"/>
      <c r="M49" s="903"/>
      <c r="N49" s="903"/>
      <c r="O49" s="904"/>
      <c r="Y49" s="94" t="s">
        <v>280</v>
      </c>
    </row>
    <row r="50" spans="1:25" ht="9.75" customHeight="1" thickBot="1">
      <c r="Y50" s="94" t="s">
        <v>281</v>
      </c>
    </row>
    <row r="51" spans="1:25" ht="19.5" customHeight="1" thickBot="1">
      <c r="C51" s="209" t="s">
        <v>101</v>
      </c>
      <c r="D51" s="209" t="s">
        <v>282</v>
      </c>
      <c r="E51" s="209"/>
      <c r="F51" s="209"/>
      <c r="G51" s="209"/>
      <c r="H51" s="212" t="s">
        <v>263</v>
      </c>
      <c r="I51" s="216"/>
      <c r="J51" s="209" t="s">
        <v>114</v>
      </c>
      <c r="K51" s="901" t="s">
        <v>264</v>
      </c>
      <c r="L51" s="901"/>
      <c r="M51" s="901"/>
      <c r="N51" s="901"/>
      <c r="O51" s="902" t="s">
        <v>265</v>
      </c>
      <c r="P51" s="903"/>
      <c r="Q51" s="903"/>
      <c r="R51" s="904"/>
      <c r="S51" s="71" t="s">
        <v>266</v>
      </c>
    </row>
    <row r="52" spans="1:25" s="71" customFormat="1" ht="19.5" customHeight="1">
      <c r="A52" s="96"/>
      <c r="B52" s="96"/>
      <c r="C52" s="96"/>
      <c r="D52" s="96"/>
      <c r="E52" s="96"/>
      <c r="F52" s="96"/>
      <c r="G52" s="96"/>
      <c r="H52" s="96"/>
      <c r="I52" s="96"/>
      <c r="J52" s="96"/>
      <c r="K52" s="96"/>
      <c r="L52" s="96"/>
      <c r="M52" s="96"/>
      <c r="N52" s="96"/>
      <c r="O52" s="96"/>
      <c r="P52" s="96"/>
      <c r="Q52" s="96"/>
      <c r="R52" s="96"/>
      <c r="S52" s="96"/>
      <c r="T52" s="96"/>
    </row>
    <row r="53" spans="1:25" ht="19.5" customHeight="1">
      <c r="A53" s="93"/>
      <c r="B53" s="462" t="s">
        <v>442</v>
      </c>
      <c r="D53" s="93"/>
      <c r="E53" s="93"/>
      <c r="F53" s="93"/>
      <c r="G53" s="93"/>
      <c r="H53" s="463"/>
      <c r="I53" s="463"/>
      <c r="J53" s="463"/>
      <c r="K53" s="463"/>
      <c r="L53" s="463"/>
      <c r="M53" s="463"/>
      <c r="N53" s="463"/>
      <c r="O53" s="463"/>
      <c r="P53" s="463"/>
      <c r="Q53" s="463"/>
      <c r="R53" s="463"/>
      <c r="S53" s="463"/>
      <c r="T53" s="463"/>
      <c r="U53" s="463"/>
      <c r="V53" s="463"/>
      <c r="W53" s="463"/>
    </row>
    <row r="54" spans="1:25" s="71" customFormat="1" ht="19.5" customHeight="1">
      <c r="A54" s="96"/>
      <c r="B54" s="95" t="s">
        <v>110</v>
      </c>
      <c r="C54" s="924" t="s">
        <v>443</v>
      </c>
      <c r="D54" s="924"/>
      <c r="E54" s="924"/>
      <c r="F54" s="924"/>
      <c r="G54" s="924"/>
      <c r="H54" s="924"/>
      <c r="I54" s="924"/>
      <c r="J54" s="924"/>
      <c r="K54" s="924"/>
      <c r="L54" s="924"/>
      <c r="M54" s="924"/>
      <c r="N54" s="924"/>
      <c r="O54" s="924"/>
      <c r="P54" s="924"/>
      <c r="Q54" s="924"/>
      <c r="R54" s="924"/>
      <c r="S54" s="924"/>
      <c r="T54" s="924"/>
      <c r="U54" s="924"/>
      <c r="V54" s="924"/>
      <c r="W54" s="924"/>
    </row>
    <row r="55" spans="1:25" s="71" customFormat="1" ht="9.75" customHeight="1" thickBot="1">
      <c r="A55" s="96"/>
      <c r="B55" s="96"/>
      <c r="C55" s="209"/>
      <c r="D55" s="209"/>
      <c r="E55" s="209"/>
      <c r="F55" s="209"/>
      <c r="G55" s="209"/>
      <c r="H55" s="209"/>
      <c r="I55" s="209"/>
      <c r="J55" s="86"/>
      <c r="K55" s="86"/>
      <c r="L55" s="86"/>
      <c r="M55" s="86"/>
      <c r="N55" s="86"/>
      <c r="O55" s="86"/>
      <c r="P55" s="209"/>
      <c r="Q55" s="86"/>
      <c r="R55" s="209"/>
      <c r="S55" s="209"/>
      <c r="T55" s="209"/>
      <c r="U55" s="209"/>
      <c r="V55" s="96"/>
    </row>
    <row r="56" spans="1:25" s="71" customFormat="1" ht="19.5" customHeight="1" thickBot="1">
      <c r="A56" s="96"/>
      <c r="B56" s="96"/>
      <c r="C56" s="209" t="s">
        <v>444</v>
      </c>
      <c r="D56" s="209"/>
      <c r="E56" s="209"/>
      <c r="F56" s="209"/>
      <c r="G56" s="209"/>
      <c r="H56" s="209"/>
      <c r="I56" s="466"/>
      <c r="J56" s="460"/>
      <c r="K56" s="460"/>
      <c r="L56" s="460"/>
      <c r="M56" s="467"/>
      <c r="N56" s="464"/>
      <c r="O56" s="903"/>
      <c r="P56" s="903"/>
      <c r="Q56" s="903"/>
      <c r="R56" s="903"/>
      <c r="S56" s="904"/>
      <c r="T56" s="86"/>
      <c r="U56" s="209"/>
      <c r="V56" s="209"/>
      <c r="W56" s="209"/>
      <c r="X56" s="209"/>
      <c r="Y56" s="71" t="s">
        <v>445</v>
      </c>
    </row>
    <row r="57" spans="1:25" s="71" customFormat="1" ht="19.5" customHeight="1">
      <c r="A57" s="96"/>
      <c r="B57" s="96"/>
      <c r="C57" s="460"/>
      <c r="D57" s="460"/>
      <c r="E57" s="460"/>
      <c r="F57" s="460"/>
      <c r="G57" s="460"/>
      <c r="H57" s="460"/>
      <c r="I57" s="460"/>
      <c r="J57" s="468"/>
      <c r="K57" s="468"/>
      <c r="L57" s="468"/>
      <c r="M57" s="468"/>
      <c r="N57" s="468"/>
      <c r="O57" s="468"/>
      <c r="P57" s="468"/>
      <c r="Q57" s="86"/>
      <c r="R57" s="209"/>
      <c r="S57" s="209"/>
      <c r="T57" s="209"/>
      <c r="U57" s="209"/>
      <c r="V57" s="96"/>
      <c r="Y57" s="71" t="s">
        <v>446</v>
      </c>
    </row>
    <row r="58" spans="1:25" s="71" customFormat="1" ht="19.5" customHeight="1">
      <c r="A58" s="96"/>
      <c r="B58" s="95" t="s">
        <v>113</v>
      </c>
      <c r="C58" s="924" t="s">
        <v>447</v>
      </c>
      <c r="D58" s="924"/>
      <c r="E58" s="924"/>
      <c r="F58" s="924"/>
      <c r="G58" s="924"/>
      <c r="H58" s="924"/>
      <c r="I58" s="924"/>
      <c r="J58" s="924"/>
      <c r="K58" s="924"/>
      <c r="L58" s="924"/>
      <c r="M58" s="924"/>
      <c r="N58" s="924"/>
      <c r="O58" s="924"/>
      <c r="P58" s="924"/>
      <c r="Q58" s="924"/>
      <c r="R58" s="924"/>
      <c r="S58" s="924"/>
      <c r="T58" s="924"/>
      <c r="U58" s="924"/>
      <c r="V58" s="924"/>
      <c r="W58" s="924"/>
    </row>
    <row r="59" spans="1:25" s="71" customFormat="1" ht="9.75" customHeight="1" thickBot="1">
      <c r="A59" s="96"/>
      <c r="B59" s="96"/>
      <c r="C59" s="209"/>
      <c r="D59" s="209"/>
      <c r="E59" s="209"/>
      <c r="F59" s="209"/>
      <c r="G59" s="209"/>
      <c r="H59" s="209"/>
      <c r="I59" s="209"/>
      <c r="J59" s="209"/>
      <c r="K59" s="209"/>
      <c r="L59" s="209"/>
      <c r="M59" s="209"/>
      <c r="N59" s="209"/>
      <c r="O59" s="209"/>
      <c r="P59" s="209"/>
      <c r="Q59" s="209"/>
      <c r="R59" s="209"/>
      <c r="S59" s="209"/>
      <c r="T59" s="209"/>
      <c r="U59" s="86"/>
    </row>
    <row r="60" spans="1:25" s="71" customFormat="1" ht="19.5" customHeight="1" thickBot="1">
      <c r="A60" s="96"/>
      <c r="B60" s="96"/>
      <c r="C60" s="209" t="s">
        <v>100</v>
      </c>
      <c r="D60" s="209" t="s">
        <v>448</v>
      </c>
      <c r="E60" s="209"/>
      <c r="F60" s="209"/>
      <c r="G60" s="209"/>
      <c r="H60" s="209"/>
      <c r="I60" s="209"/>
      <c r="J60" s="209"/>
      <c r="K60" s="209"/>
      <c r="L60" s="209"/>
      <c r="M60" s="209"/>
      <c r="N60" s="464"/>
      <c r="O60" s="902"/>
      <c r="P60" s="903"/>
      <c r="Q60" s="903"/>
      <c r="R60" s="903"/>
      <c r="S60" s="904"/>
      <c r="T60" s="209"/>
      <c r="U60" s="86"/>
      <c r="Y60" s="71" t="s">
        <v>262</v>
      </c>
    </row>
    <row r="61" spans="1:25" s="71" customFormat="1" ht="9.75" customHeight="1" thickBot="1">
      <c r="A61" s="96"/>
      <c r="B61" s="96"/>
      <c r="C61" s="209"/>
      <c r="D61" s="209"/>
      <c r="E61" s="209"/>
      <c r="F61" s="209"/>
      <c r="G61" s="209"/>
      <c r="H61" s="209"/>
      <c r="I61" s="209"/>
      <c r="J61" s="209"/>
      <c r="K61" s="209"/>
      <c r="L61" s="209"/>
      <c r="M61" s="209"/>
      <c r="N61" s="210"/>
      <c r="O61" s="210"/>
      <c r="P61" s="210"/>
      <c r="Q61" s="210"/>
      <c r="R61" s="210"/>
      <c r="S61" s="209"/>
      <c r="T61" s="209"/>
      <c r="U61" s="86"/>
      <c r="Y61" s="71" t="s">
        <v>261</v>
      </c>
    </row>
    <row r="62" spans="1:25" s="71" customFormat="1" ht="19.5" customHeight="1" thickBot="1">
      <c r="A62" s="96"/>
      <c r="B62" s="96"/>
      <c r="C62" s="209" t="s">
        <v>101</v>
      </c>
      <c r="D62" s="465" t="s">
        <v>449</v>
      </c>
      <c r="E62" s="209"/>
      <c r="F62" s="209"/>
      <c r="G62" s="209"/>
      <c r="H62" s="209"/>
      <c r="I62" s="209"/>
      <c r="J62" s="209"/>
      <c r="K62" s="209"/>
      <c r="L62" s="212" t="s">
        <v>263</v>
      </c>
      <c r="M62" s="216"/>
      <c r="N62" s="209" t="s">
        <v>114</v>
      </c>
      <c r="O62" s="901" t="s">
        <v>264</v>
      </c>
      <c r="P62" s="901"/>
      <c r="Q62" s="901"/>
      <c r="R62" s="901"/>
      <c r="S62" s="902" t="s">
        <v>265</v>
      </c>
      <c r="T62" s="903"/>
      <c r="U62" s="903"/>
      <c r="V62" s="904"/>
      <c r="W62" s="71" t="s">
        <v>266</v>
      </c>
    </row>
    <row r="63" spans="1:25" s="71" customFormat="1" ht="19.5" customHeight="1">
      <c r="A63" s="96"/>
      <c r="B63" s="96"/>
      <c r="C63" s="96"/>
      <c r="D63" s="96"/>
      <c r="E63" s="96"/>
      <c r="F63" s="96"/>
      <c r="G63" s="96"/>
      <c r="H63" s="96"/>
      <c r="I63" s="96"/>
      <c r="J63" s="96"/>
      <c r="K63" s="96"/>
      <c r="L63" s="96"/>
      <c r="M63" s="96"/>
      <c r="N63" s="96"/>
      <c r="O63" s="96"/>
      <c r="P63" s="96"/>
      <c r="Q63" s="96"/>
      <c r="R63" s="96"/>
      <c r="S63" s="96"/>
      <c r="T63" s="96"/>
    </row>
    <row r="64" spans="1:25" s="71" customFormat="1" ht="19.5" customHeight="1">
      <c r="A64" s="96"/>
      <c r="B64" s="95" t="s">
        <v>126</v>
      </c>
      <c r="C64" s="96" t="s">
        <v>450</v>
      </c>
      <c r="D64" s="96"/>
      <c r="E64" s="96"/>
      <c r="F64" s="96"/>
      <c r="G64" s="96"/>
      <c r="H64" s="96"/>
      <c r="I64" s="96"/>
      <c r="J64" s="96"/>
      <c r="K64" s="95"/>
      <c r="L64" s="96"/>
      <c r="M64" s="96"/>
      <c r="N64" s="96"/>
      <c r="O64" s="96"/>
      <c r="P64" s="96"/>
      <c r="Q64" s="96"/>
      <c r="R64" s="209"/>
      <c r="S64" s="209"/>
      <c r="T64" s="209"/>
      <c r="U64" s="209"/>
      <c r="V64" s="209"/>
    </row>
    <row r="65" spans="3:25" s="71" customFormat="1" ht="9.75" customHeight="1" thickBot="1">
      <c r="R65" s="86"/>
      <c r="S65" s="86"/>
      <c r="T65" s="86"/>
      <c r="U65" s="86"/>
      <c r="V65" s="86"/>
    </row>
    <row r="66" spans="3:25" ht="19.5" customHeight="1" thickBot="1">
      <c r="C66" s="94" t="s">
        <v>100</v>
      </c>
      <c r="D66" s="94" t="s">
        <v>279</v>
      </c>
      <c r="K66" s="902"/>
      <c r="L66" s="903"/>
      <c r="M66" s="903"/>
      <c r="N66" s="903"/>
      <c r="O66" s="904"/>
      <c r="Y66" s="94" t="s">
        <v>280</v>
      </c>
    </row>
    <row r="67" spans="3:25" ht="9.75" customHeight="1" thickBot="1">
      <c r="Y67" s="94" t="s">
        <v>281</v>
      </c>
    </row>
    <row r="68" spans="3:25" ht="19.5" customHeight="1" thickBot="1">
      <c r="C68" s="209" t="s">
        <v>101</v>
      </c>
      <c r="D68" s="209" t="s">
        <v>282</v>
      </c>
      <c r="E68" s="209"/>
      <c r="F68" s="209"/>
      <c r="G68" s="209"/>
      <c r="H68" s="212" t="s">
        <v>263</v>
      </c>
      <c r="I68" s="216"/>
      <c r="J68" s="209" t="s">
        <v>114</v>
      </c>
      <c r="K68" s="901" t="s">
        <v>264</v>
      </c>
      <c r="L68" s="901"/>
      <c r="M68" s="901"/>
      <c r="N68" s="901"/>
      <c r="O68" s="902" t="s">
        <v>265</v>
      </c>
      <c r="P68" s="903"/>
      <c r="Q68" s="903"/>
      <c r="R68" s="904"/>
      <c r="S68" s="71" t="s">
        <v>266</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O62:R62"/>
    <mergeCell ref="S62:V62"/>
    <mergeCell ref="K66:O66"/>
    <mergeCell ref="K68:N68"/>
    <mergeCell ref="O68:R68"/>
    <mergeCell ref="O60:S60"/>
    <mergeCell ref="D41:Q41"/>
    <mergeCell ref="R41:U41"/>
    <mergeCell ref="D42:Q42"/>
    <mergeCell ref="D44:Q44"/>
    <mergeCell ref="R44:U44"/>
    <mergeCell ref="K49:O49"/>
    <mergeCell ref="K51:N51"/>
    <mergeCell ref="O51:R51"/>
    <mergeCell ref="C54:W54"/>
    <mergeCell ref="O56:S56"/>
    <mergeCell ref="C58:W58"/>
    <mergeCell ref="D31:R31"/>
    <mergeCell ref="D32:R32"/>
    <mergeCell ref="D33:R33"/>
    <mergeCell ref="D34:R34"/>
    <mergeCell ref="D39:Q39"/>
    <mergeCell ref="R39:U39"/>
    <mergeCell ref="C27:C28"/>
    <mergeCell ref="D27:R28"/>
    <mergeCell ref="S27:S28"/>
    <mergeCell ref="T27:T28"/>
    <mergeCell ref="C29:C30"/>
    <mergeCell ref="D29:R30"/>
    <mergeCell ref="S29:S30"/>
    <mergeCell ref="T29:T30"/>
    <mergeCell ref="C21:T21"/>
    <mergeCell ref="D22:R22"/>
    <mergeCell ref="D23:R23"/>
    <mergeCell ref="D24:R24"/>
    <mergeCell ref="C25:C26"/>
    <mergeCell ref="D25:R26"/>
    <mergeCell ref="S25:S26"/>
    <mergeCell ref="T25:T26"/>
    <mergeCell ref="O17:R17"/>
    <mergeCell ref="S17:V17"/>
    <mergeCell ref="H3:J4"/>
    <mergeCell ref="K3:N4"/>
    <mergeCell ref="O3:P4"/>
    <mergeCell ref="Q3:W4"/>
    <mergeCell ref="H5:W5"/>
    <mergeCell ref="C7:W7"/>
    <mergeCell ref="C9:I9"/>
    <mergeCell ref="J9:P9"/>
    <mergeCell ref="C12:W12"/>
    <mergeCell ref="C13:W13"/>
    <mergeCell ref="O15:S15"/>
  </mergeCells>
  <phoneticPr fontId="2"/>
  <dataValidations count="9">
    <dataValidation type="list" allowBlank="1" showInputMessage="1" showErrorMessage="1" sqref="J9:P9">
      <formula1>$Y$9:$Y$10</formula1>
    </dataValidation>
    <dataValidation type="list" allowBlank="1" showInputMessage="1" showErrorMessage="1" sqref="R39:U39">
      <formula1>$Y$39:$Y$40</formula1>
    </dataValidation>
    <dataValidation type="list" allowBlank="1" showInputMessage="1" showErrorMessage="1" sqref="K49:O49 K66:O66">
      <formula1>$Y$49:$Y$50</formula1>
    </dataValidation>
    <dataValidation type="list" allowBlank="1" showInputMessage="1" showErrorMessage="1" sqref="O15 O60">
      <formula1>$Y$15:$Y$16</formula1>
    </dataValidation>
    <dataValidation type="list" allowBlank="1" showInputMessage="1" showErrorMessage="1" sqref="S8:U8 S55:U55">
      <formula1>"はい,いいえ"</formula1>
    </dataValidation>
    <dataValidation type="list" allowBlank="1" showInputMessage="1" showErrorMessage="1" sqref="R40:U40">
      <formula1>"同意を得ている,同意を得ていない"</formula1>
    </dataValidation>
    <dataValidation type="list" allowBlank="1" showInputMessage="1" showErrorMessage="1" sqref="R41:U41">
      <formula1>$Y$41:$Y$42</formula1>
    </dataValidation>
    <dataValidation type="list" allowBlank="1" showInputMessage="1" showErrorMessage="1" sqref="R44:U44">
      <formula1>$Y$44:$Y$45</formula1>
    </dataValidation>
    <dataValidation type="list" allowBlank="1" showInputMessage="1" showErrorMessage="1" sqref="O56:S56">
      <formula1>$Y$56:$Y$57</formula1>
    </dataValidation>
  </dataValidations>
  <pageMargins left="0.78740157480314965" right="0.39370078740157483" top="0.59055118110236227" bottom="0.59055118110236227" header="0.51181102362204722" footer="0.31496062992125984"/>
  <pageSetup paperSize="9" scale="72" firstPageNumber="9"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O69"/>
  <sheetViews>
    <sheetView view="pageBreakPreview" topLeftCell="A34" zoomScaleNormal="100" zoomScaleSheetLayoutView="100" workbookViewId="0">
      <selection activeCell="B10" sqref="B10:D11"/>
    </sheetView>
  </sheetViews>
  <sheetFormatPr defaultColWidth="8.75" defaultRowHeight="13.5"/>
  <cols>
    <col min="1" max="1" width="11.5" style="473" customWidth="1"/>
    <col min="2" max="2" width="3.375" style="470" customWidth="1"/>
    <col min="3" max="3" width="3.625" style="470" customWidth="1"/>
    <col min="4" max="4" width="45.125" style="470" customWidth="1"/>
    <col min="5" max="5" width="11.125" style="472" customWidth="1"/>
    <col min="6" max="6" width="31.5" style="471" customWidth="1"/>
    <col min="7" max="7" width="2.875" style="471" customWidth="1"/>
    <col min="8" max="8" width="16.25" style="471" customWidth="1"/>
    <col min="9" max="9" width="23.5" style="471" customWidth="1"/>
    <col min="10" max="10" width="27.625" style="472" customWidth="1"/>
    <col min="11" max="16384" width="8.75" style="472"/>
  </cols>
  <sheetData>
    <row r="1" spans="1:9" ht="19.5" customHeight="1">
      <c r="A1" s="469" t="s">
        <v>326</v>
      </c>
      <c r="E1" s="1039" t="s">
        <v>211</v>
      </c>
      <c r="F1" s="1039"/>
    </row>
    <row r="2" spans="1:9" ht="6.6" customHeight="1">
      <c r="E2" s="1040"/>
      <c r="F2" s="1040"/>
    </row>
    <row r="3" spans="1:9" ht="14.25" thickBot="1">
      <c r="A3" s="474" t="s">
        <v>212</v>
      </c>
      <c r="B3" s="1041" t="s">
        <v>213</v>
      </c>
      <c r="C3" s="1042"/>
      <c r="D3" s="1043"/>
      <c r="E3" s="474" t="s">
        <v>214</v>
      </c>
      <c r="F3" s="474" t="s">
        <v>215</v>
      </c>
      <c r="G3" s="475"/>
      <c r="H3" s="476" t="s">
        <v>216</v>
      </c>
      <c r="I3" s="476" t="s">
        <v>217</v>
      </c>
    </row>
    <row r="4" spans="1:9" ht="13.5" customHeight="1" thickTop="1">
      <c r="A4" s="1044" t="s">
        <v>451</v>
      </c>
      <c r="B4" s="1046" t="s">
        <v>284</v>
      </c>
      <c r="C4" s="1047"/>
      <c r="D4" s="1048"/>
      <c r="E4" s="1049" t="s">
        <v>219</v>
      </c>
      <c r="F4" s="1050" t="str">
        <f>IF(E4="","",IF(E4=H4,I3,I4))</f>
        <v>指摘なし</v>
      </c>
      <c r="G4" s="477"/>
      <c r="H4" s="478" t="s">
        <v>219</v>
      </c>
      <c r="I4" s="1030" t="s">
        <v>218</v>
      </c>
    </row>
    <row r="5" spans="1:9" ht="13.5" customHeight="1">
      <c r="A5" s="1045"/>
      <c r="B5" s="1046"/>
      <c r="C5" s="1047"/>
      <c r="D5" s="1048"/>
      <c r="E5" s="1002"/>
      <c r="F5" s="1003"/>
      <c r="G5" s="477"/>
      <c r="H5" s="478" t="s">
        <v>220</v>
      </c>
      <c r="I5" s="951"/>
    </row>
    <row r="6" spans="1:9" ht="13.5" customHeight="1">
      <c r="A6" s="1045"/>
      <c r="B6" s="1031" t="s">
        <v>285</v>
      </c>
      <c r="C6" s="479"/>
      <c r="D6" s="480" t="s">
        <v>221</v>
      </c>
      <c r="E6" s="1002"/>
      <c r="F6" s="1003"/>
      <c r="G6" s="481"/>
      <c r="H6" s="478" t="s">
        <v>222</v>
      </c>
      <c r="I6" s="951"/>
    </row>
    <row r="7" spans="1:9" ht="13.5" customHeight="1">
      <c r="A7" s="1045"/>
      <c r="B7" s="1032"/>
      <c r="C7" s="479"/>
      <c r="D7" s="480" t="s">
        <v>223</v>
      </c>
      <c r="E7" s="1002"/>
      <c r="F7" s="1003"/>
      <c r="G7" s="481"/>
      <c r="H7" s="478" t="s">
        <v>224</v>
      </c>
      <c r="I7" s="951"/>
    </row>
    <row r="8" spans="1:9" ht="13.5" customHeight="1">
      <c r="A8" s="1045"/>
      <c r="B8" s="1032"/>
      <c r="C8" s="479"/>
      <c r="D8" s="480" t="s">
        <v>225</v>
      </c>
      <c r="E8" s="1002"/>
      <c r="F8" s="1051"/>
      <c r="G8" s="482"/>
      <c r="H8" s="478"/>
      <c r="I8" s="951"/>
    </row>
    <row r="9" spans="1:9" ht="13.5" customHeight="1">
      <c r="A9" s="1045"/>
      <c r="B9" s="1033"/>
      <c r="C9" s="479"/>
      <c r="D9" s="483" t="s">
        <v>226</v>
      </c>
      <c r="E9" s="1002"/>
      <c r="F9" s="1051"/>
      <c r="G9" s="482"/>
      <c r="H9" s="478"/>
      <c r="I9" s="951"/>
    </row>
    <row r="10" spans="1:9" ht="24" customHeight="1">
      <c r="A10" s="1000" t="s">
        <v>452</v>
      </c>
      <c r="B10" s="1001" t="s">
        <v>453</v>
      </c>
      <c r="C10" s="1001"/>
      <c r="D10" s="1001"/>
      <c r="E10" s="1002"/>
      <c r="F10" s="1003" t="str">
        <f>IF(E10="","",IF(E10=H10,I3,I10))</f>
        <v/>
      </c>
      <c r="G10" s="482"/>
      <c r="H10" s="478" t="s">
        <v>455</v>
      </c>
      <c r="I10" s="1034" t="s">
        <v>456</v>
      </c>
    </row>
    <row r="11" spans="1:9" ht="24" customHeight="1">
      <c r="A11" s="1000"/>
      <c r="B11" s="1001"/>
      <c r="C11" s="1001"/>
      <c r="D11" s="1001"/>
      <c r="E11" s="1002"/>
      <c r="F11" s="1003"/>
      <c r="G11" s="482"/>
      <c r="H11" s="478" t="s">
        <v>454</v>
      </c>
      <c r="I11" s="1035"/>
    </row>
    <row r="12" spans="1:9" ht="30" customHeight="1">
      <c r="A12" s="1000"/>
      <c r="B12" s="1001" t="s">
        <v>475</v>
      </c>
      <c r="C12" s="1001"/>
      <c r="D12" s="1001"/>
      <c r="E12" s="1036"/>
      <c r="F12" s="1003" t="str">
        <f>IF(E12="","",IF(E12=H12,I3,I12))</f>
        <v/>
      </c>
      <c r="G12" s="482"/>
      <c r="H12" s="478" t="s">
        <v>457</v>
      </c>
      <c r="I12" s="1009" t="s">
        <v>458</v>
      </c>
    </row>
    <row r="13" spans="1:9" ht="30" customHeight="1">
      <c r="A13" s="1000"/>
      <c r="B13" s="1001"/>
      <c r="C13" s="1001"/>
      <c r="D13" s="1001"/>
      <c r="E13" s="1037"/>
      <c r="F13" s="1003"/>
      <c r="G13" s="482"/>
      <c r="H13" s="478" t="s">
        <v>290</v>
      </c>
      <c r="I13" s="1029"/>
    </row>
    <row r="14" spans="1:9" ht="30" customHeight="1">
      <c r="A14" s="1000"/>
      <c r="B14" s="1001"/>
      <c r="C14" s="1001"/>
      <c r="D14" s="1001"/>
      <c r="E14" s="1038"/>
      <c r="F14" s="1003"/>
      <c r="G14" s="482"/>
      <c r="H14" s="478"/>
      <c r="I14" s="484"/>
    </row>
    <row r="15" spans="1:9" ht="25.5" customHeight="1">
      <c r="A15" s="1023" t="s">
        <v>459</v>
      </c>
      <c r="B15" s="1026" t="s">
        <v>460</v>
      </c>
      <c r="C15" s="1027"/>
      <c r="D15" s="1028"/>
      <c r="E15" s="485"/>
      <c r="F15" s="486" t="str">
        <f>IF(E15="","",IF(E15=H15,I3,I15))</f>
        <v/>
      </c>
      <c r="G15" s="482"/>
      <c r="H15" s="478" t="s">
        <v>462</v>
      </c>
      <c r="I15" s="1009" t="s">
        <v>463</v>
      </c>
    </row>
    <row r="16" spans="1:9" ht="65.45" customHeight="1">
      <c r="A16" s="1024"/>
      <c r="B16" s="1026" t="s">
        <v>464</v>
      </c>
      <c r="C16" s="1027"/>
      <c r="D16" s="1028"/>
      <c r="E16" s="485"/>
      <c r="F16" s="486" t="str">
        <f>IF(E16="","",IF(E16=H17,I3,I17))</f>
        <v/>
      </c>
      <c r="G16" s="482"/>
      <c r="H16" s="478" t="s">
        <v>461</v>
      </c>
      <c r="I16" s="1029"/>
    </row>
    <row r="17" spans="1:9" ht="22.5" customHeight="1">
      <c r="A17" s="1024"/>
      <c r="B17" s="1001" t="s">
        <v>474</v>
      </c>
      <c r="C17" s="1001"/>
      <c r="D17" s="1001"/>
      <c r="E17" s="1002"/>
      <c r="F17" s="1003" t="str">
        <f>IF(E17="","",IF(E17=H19,I3,I19))</f>
        <v/>
      </c>
      <c r="G17" s="487"/>
      <c r="H17" s="478" t="s">
        <v>465</v>
      </c>
      <c r="I17" s="1009" t="s">
        <v>466</v>
      </c>
    </row>
    <row r="18" spans="1:9" ht="22.5" customHeight="1">
      <c r="A18" s="1025"/>
      <c r="B18" s="1001"/>
      <c r="C18" s="1001"/>
      <c r="D18" s="1001"/>
      <c r="E18" s="1002"/>
      <c r="F18" s="1003"/>
      <c r="G18" s="488"/>
      <c r="H18" s="478" t="s">
        <v>281</v>
      </c>
      <c r="I18" s="1029"/>
    </row>
    <row r="19" spans="1:9" ht="44.1" customHeight="1">
      <c r="A19" s="1000" t="s">
        <v>230</v>
      </c>
      <c r="B19" s="1007" t="s">
        <v>231</v>
      </c>
      <c r="C19" s="1007"/>
      <c r="D19" s="1007"/>
      <c r="E19" s="1002"/>
      <c r="F19" s="1003" t="str">
        <f>IF(E19="","",IF(E19=H26,I3,I26))</f>
        <v/>
      </c>
      <c r="G19" s="488"/>
      <c r="H19" s="478" t="s">
        <v>457</v>
      </c>
      <c r="I19" s="1009" t="s">
        <v>467</v>
      </c>
    </row>
    <row r="20" spans="1:9" ht="44.1" customHeight="1">
      <c r="A20" s="1000"/>
      <c r="B20" s="1008"/>
      <c r="C20" s="1008"/>
      <c r="D20" s="1008"/>
      <c r="E20" s="1002"/>
      <c r="F20" s="1003"/>
      <c r="G20" s="488"/>
      <c r="H20" s="478" t="s">
        <v>290</v>
      </c>
      <c r="I20" s="1010"/>
    </row>
    <row r="21" spans="1:9" ht="13.5" customHeight="1">
      <c r="A21" s="1000"/>
      <c r="B21" s="1011" t="s">
        <v>235</v>
      </c>
      <c r="C21" s="1012"/>
      <c r="D21" s="1013"/>
      <c r="E21" s="1002"/>
      <c r="F21" s="1003"/>
      <c r="G21" s="488"/>
      <c r="H21" s="478" t="s">
        <v>228</v>
      </c>
      <c r="I21" s="1014" t="s">
        <v>227</v>
      </c>
    </row>
    <row r="22" spans="1:9" ht="13.5" customHeight="1">
      <c r="A22" s="1000"/>
      <c r="B22" s="489"/>
      <c r="C22" s="1016"/>
      <c r="D22" s="1017"/>
      <c r="E22" s="1002"/>
      <c r="F22" s="1003"/>
      <c r="G22" s="490"/>
      <c r="H22" s="478" t="s">
        <v>229</v>
      </c>
      <c r="I22" s="1015"/>
    </row>
    <row r="23" spans="1:9" ht="13.5" customHeight="1">
      <c r="A23" s="1000"/>
      <c r="B23" s="1018" t="s">
        <v>236</v>
      </c>
      <c r="C23" s="1019"/>
      <c r="D23" s="1020"/>
      <c r="E23" s="1002"/>
      <c r="F23" s="1003"/>
      <c r="G23" s="488"/>
      <c r="H23" s="478"/>
      <c r="I23" s="1015"/>
    </row>
    <row r="24" spans="1:9" ht="13.5" customHeight="1">
      <c r="A24" s="1000"/>
      <c r="B24" s="491"/>
      <c r="C24" s="1021"/>
      <c r="D24" s="1022"/>
      <c r="E24" s="1002"/>
      <c r="F24" s="1003"/>
      <c r="G24" s="492"/>
      <c r="H24" s="478"/>
      <c r="I24" s="1015"/>
    </row>
    <row r="25" spans="1:9" ht="13.5" customHeight="1">
      <c r="A25" s="1000" t="s">
        <v>237</v>
      </c>
      <c r="B25" s="1001" t="s">
        <v>238</v>
      </c>
      <c r="C25" s="1001"/>
      <c r="D25" s="1001"/>
      <c r="E25" s="1002"/>
      <c r="F25" s="1003" t="str">
        <f>IF(E25="","",IF(E25=H32,I3,I32))</f>
        <v/>
      </c>
      <c r="G25" s="492"/>
      <c r="H25" s="478"/>
      <c r="I25" s="1015"/>
    </row>
    <row r="26" spans="1:9" ht="13.5" customHeight="1">
      <c r="A26" s="1000"/>
      <c r="B26" s="1001"/>
      <c r="C26" s="1001"/>
      <c r="D26" s="1001"/>
      <c r="E26" s="1002"/>
      <c r="F26" s="1003"/>
      <c r="G26" s="492"/>
      <c r="H26" s="478" t="s">
        <v>233</v>
      </c>
      <c r="I26" s="951" t="s">
        <v>232</v>
      </c>
    </row>
    <row r="27" spans="1:9" ht="13.5" customHeight="1">
      <c r="A27" s="1000"/>
      <c r="B27" s="1001"/>
      <c r="C27" s="1001"/>
      <c r="D27" s="1001"/>
      <c r="E27" s="1002"/>
      <c r="F27" s="1003"/>
      <c r="G27" s="492"/>
      <c r="H27" s="478" t="s">
        <v>234</v>
      </c>
      <c r="I27" s="951"/>
    </row>
    <row r="28" spans="1:9" ht="13.5" customHeight="1">
      <c r="A28" s="1000" t="s">
        <v>241</v>
      </c>
      <c r="B28" s="1001" t="s">
        <v>287</v>
      </c>
      <c r="C28" s="1001"/>
      <c r="D28" s="1001"/>
      <c r="E28" s="1002"/>
      <c r="F28" s="1003" t="str">
        <f>IF(E28="","",IF(E28=H35,I3,I35))</f>
        <v/>
      </c>
      <c r="G28" s="493"/>
      <c r="H28" s="478"/>
      <c r="I28" s="951"/>
    </row>
    <row r="29" spans="1:9" ht="13.5" customHeight="1">
      <c r="A29" s="1000"/>
      <c r="B29" s="1001"/>
      <c r="C29" s="1001"/>
      <c r="D29" s="1001"/>
      <c r="E29" s="1002"/>
      <c r="F29" s="1003"/>
      <c r="G29" s="493"/>
      <c r="H29" s="478"/>
      <c r="I29" s="951"/>
    </row>
    <row r="30" spans="1:9" ht="13.5" customHeight="1">
      <c r="A30" s="1000"/>
      <c r="B30" s="1001"/>
      <c r="C30" s="1001"/>
      <c r="D30" s="1001"/>
      <c r="E30" s="1002"/>
      <c r="F30" s="1003"/>
      <c r="G30" s="493"/>
      <c r="H30" s="478"/>
      <c r="I30" s="951"/>
    </row>
    <row r="31" spans="1:9" ht="13.5" customHeight="1">
      <c r="A31" s="1000"/>
      <c r="B31" s="1001"/>
      <c r="C31" s="1001"/>
      <c r="D31" s="1001"/>
      <c r="E31" s="1002"/>
      <c r="F31" s="1003"/>
      <c r="G31" s="493"/>
      <c r="H31" s="478"/>
      <c r="I31" s="951"/>
    </row>
    <row r="32" spans="1:9" ht="13.5" customHeight="1">
      <c r="A32" s="1000" t="s">
        <v>245</v>
      </c>
      <c r="B32" s="1001" t="s">
        <v>289</v>
      </c>
      <c r="C32" s="1001"/>
      <c r="D32" s="1001"/>
      <c r="E32" s="1002"/>
      <c r="F32" s="1003" t="str">
        <f>IF(E32="","",IF(E32=H39,I3,IF(E32=N42,I39,I3)))</f>
        <v/>
      </c>
      <c r="G32" s="493"/>
      <c r="H32" s="478" t="s">
        <v>239</v>
      </c>
      <c r="I32" s="951" t="s">
        <v>286</v>
      </c>
    </row>
    <row r="33" spans="1:15" ht="13.5" customHeight="1">
      <c r="A33" s="1000"/>
      <c r="B33" s="1001"/>
      <c r="C33" s="1001"/>
      <c r="D33" s="1001"/>
      <c r="E33" s="1002"/>
      <c r="F33" s="1003"/>
      <c r="G33" s="493"/>
      <c r="H33" s="478" t="s">
        <v>240</v>
      </c>
      <c r="I33" s="951"/>
    </row>
    <row r="34" spans="1:15" ht="13.5" customHeight="1">
      <c r="A34" s="1000"/>
      <c r="B34" s="1001"/>
      <c r="C34" s="1001"/>
      <c r="D34" s="1001"/>
      <c r="E34" s="1002"/>
      <c r="F34" s="1003"/>
      <c r="G34" s="494"/>
      <c r="H34" s="478"/>
      <c r="I34" s="951"/>
    </row>
    <row r="35" spans="1:15" ht="13.5" customHeight="1">
      <c r="A35" s="1000"/>
      <c r="B35" s="1001" t="s">
        <v>250</v>
      </c>
      <c r="C35" s="1001"/>
      <c r="D35" s="1001"/>
      <c r="E35" s="1002"/>
      <c r="F35" s="1003" t="str">
        <f>IF(E35="","",IF(E35=N43,I3,IF(E35=N45,O43,I3)))</f>
        <v/>
      </c>
      <c r="G35" s="494"/>
      <c r="H35" s="478" t="s">
        <v>242</v>
      </c>
      <c r="I35" s="951" t="s">
        <v>288</v>
      </c>
    </row>
    <row r="36" spans="1:15" ht="13.5" customHeight="1">
      <c r="A36" s="1000"/>
      <c r="B36" s="1001"/>
      <c r="C36" s="1001"/>
      <c r="D36" s="1001"/>
      <c r="E36" s="1002"/>
      <c r="F36" s="1003"/>
      <c r="G36" s="494"/>
      <c r="H36" s="478" t="s">
        <v>243</v>
      </c>
      <c r="I36" s="951"/>
    </row>
    <row r="37" spans="1:15" ht="13.5" customHeight="1">
      <c r="A37" s="1000"/>
      <c r="B37" s="1001"/>
      <c r="C37" s="1001"/>
      <c r="D37" s="1001"/>
      <c r="E37" s="1002"/>
      <c r="F37" s="1003"/>
      <c r="G37" s="495"/>
      <c r="H37" s="478" t="s">
        <v>244</v>
      </c>
      <c r="I37" s="951"/>
    </row>
    <row r="38" spans="1:15" ht="13.5" customHeight="1">
      <c r="A38" s="1000" t="s">
        <v>468</v>
      </c>
      <c r="B38" s="1001" t="s">
        <v>469</v>
      </c>
      <c r="C38" s="1001"/>
      <c r="D38" s="1001"/>
      <c r="E38" s="1002"/>
      <c r="F38" s="1003" t="str">
        <f>IF(E38="","",IF(E38=H53,I3,$I$53))</f>
        <v/>
      </c>
      <c r="G38" s="496"/>
      <c r="H38" s="478"/>
      <c r="I38" s="951"/>
    </row>
    <row r="39" spans="1:15" ht="13.5" customHeight="1">
      <c r="A39" s="1000"/>
      <c r="B39" s="1001"/>
      <c r="C39" s="1001"/>
      <c r="D39" s="1001"/>
      <c r="E39" s="1002"/>
      <c r="F39" s="1003"/>
      <c r="G39" s="496"/>
      <c r="H39" s="478" t="s">
        <v>246</v>
      </c>
      <c r="I39" s="497" t="s">
        <v>247</v>
      </c>
    </row>
    <row r="40" spans="1:15" ht="13.5" customHeight="1">
      <c r="A40" s="498"/>
      <c r="B40" s="499"/>
      <c r="C40" s="500"/>
      <c r="D40" s="501"/>
      <c r="E40" s="502"/>
      <c r="F40" s="503"/>
      <c r="G40" s="496"/>
      <c r="H40" s="504"/>
      <c r="I40" s="505"/>
    </row>
    <row r="41" spans="1:15" ht="13.5" customHeight="1" thickBot="1">
      <c r="A41" s="506" t="s">
        <v>212</v>
      </c>
      <c r="B41" s="1004" t="s">
        <v>213</v>
      </c>
      <c r="C41" s="1005"/>
      <c r="D41" s="1006"/>
      <c r="E41" s="507" t="s">
        <v>214</v>
      </c>
      <c r="F41" s="506"/>
      <c r="G41" s="473"/>
      <c r="H41" s="508" t="s">
        <v>216</v>
      </c>
      <c r="I41" s="508" t="s">
        <v>217</v>
      </c>
      <c r="J41" s="470"/>
      <c r="L41" s="471"/>
      <c r="M41" s="496"/>
      <c r="N41" s="478" t="s">
        <v>248</v>
      </c>
      <c r="O41" s="497"/>
    </row>
    <row r="42" spans="1:15" ht="13.5" customHeight="1" thickTop="1">
      <c r="A42" s="981" t="s">
        <v>381</v>
      </c>
      <c r="B42" s="984" t="s">
        <v>470</v>
      </c>
      <c r="C42" s="985"/>
      <c r="D42" s="986"/>
      <c r="E42" s="993"/>
      <c r="F42" s="945" t="str">
        <f>IF(E42="","",IF(E42=H42,I3,$I$51))</f>
        <v/>
      </c>
      <c r="G42" s="473"/>
      <c r="H42" s="509" t="s">
        <v>280</v>
      </c>
      <c r="I42" s="945" t="s">
        <v>385</v>
      </c>
      <c r="J42" s="470"/>
      <c r="L42" s="471"/>
      <c r="M42" s="494"/>
      <c r="N42" s="478" t="s">
        <v>249</v>
      </c>
      <c r="O42" s="497"/>
    </row>
    <row r="43" spans="1:15" ht="13.5" customHeight="1">
      <c r="A43" s="982"/>
      <c r="B43" s="987"/>
      <c r="C43" s="988"/>
      <c r="D43" s="989"/>
      <c r="E43" s="994"/>
      <c r="F43" s="946"/>
      <c r="G43" s="473"/>
      <c r="H43" s="509" t="s">
        <v>281</v>
      </c>
      <c r="I43" s="946"/>
      <c r="J43" s="470"/>
      <c r="L43" s="471"/>
      <c r="M43" s="494"/>
      <c r="N43" s="478" t="s">
        <v>246</v>
      </c>
      <c r="O43" s="948" t="s">
        <v>430</v>
      </c>
    </row>
    <row r="44" spans="1:15" ht="13.5" customHeight="1">
      <c r="A44" s="982"/>
      <c r="B44" s="987"/>
      <c r="C44" s="988"/>
      <c r="D44" s="989"/>
      <c r="E44" s="994"/>
      <c r="F44" s="946"/>
      <c r="G44" s="473"/>
      <c r="H44" s="510"/>
      <c r="I44" s="946"/>
      <c r="J44" s="470"/>
      <c r="L44" s="471"/>
      <c r="M44" s="494"/>
      <c r="N44" s="478" t="s">
        <v>251</v>
      </c>
      <c r="O44" s="949"/>
    </row>
    <row r="45" spans="1:15" ht="13.5" customHeight="1">
      <c r="A45" s="982"/>
      <c r="B45" s="990"/>
      <c r="C45" s="991"/>
      <c r="D45" s="992"/>
      <c r="E45" s="995"/>
      <c r="F45" s="947"/>
      <c r="G45" s="473"/>
      <c r="H45" s="511"/>
      <c r="I45" s="947"/>
      <c r="J45" s="470"/>
      <c r="L45" s="471"/>
      <c r="M45" s="494"/>
      <c r="N45" s="478" t="s">
        <v>252</v>
      </c>
      <c r="O45" s="950"/>
    </row>
    <row r="46" spans="1:15" ht="13.5" customHeight="1">
      <c r="A46" s="982"/>
      <c r="B46" s="996" t="s">
        <v>471</v>
      </c>
      <c r="C46" s="997"/>
      <c r="D46" s="998"/>
      <c r="E46" s="999"/>
      <c r="F46" s="975" t="str">
        <f>IF(E46="","",IF(E46=H46,I46,$I$51))</f>
        <v/>
      </c>
      <c r="G46" s="473"/>
      <c r="H46" s="509" t="s">
        <v>386</v>
      </c>
      <c r="I46" s="975" t="s">
        <v>472</v>
      </c>
      <c r="J46" s="470"/>
      <c r="L46" s="471"/>
      <c r="M46" s="976" t="str">
        <f>IF(F36="","",IF(F36=O44,J7,IF(F36=O46,J7,P46)))</f>
        <v/>
      </c>
      <c r="N46" s="478" t="s">
        <v>431</v>
      </c>
      <c r="O46" s="951" t="s">
        <v>433</v>
      </c>
    </row>
    <row r="47" spans="1:15" ht="18" customHeight="1">
      <c r="A47" s="982"/>
      <c r="B47" s="987"/>
      <c r="C47" s="988"/>
      <c r="D47" s="989"/>
      <c r="E47" s="994"/>
      <c r="F47" s="946"/>
      <c r="G47" s="473"/>
      <c r="H47" s="509" t="s">
        <v>387</v>
      </c>
      <c r="I47" s="946"/>
      <c r="J47" s="470"/>
      <c r="L47" s="471"/>
      <c r="M47" s="977"/>
      <c r="N47" s="478" t="s">
        <v>432</v>
      </c>
      <c r="O47" s="951"/>
    </row>
    <row r="48" spans="1:15" ht="13.5" customHeight="1">
      <c r="A48" s="982"/>
      <c r="B48" s="990"/>
      <c r="C48" s="991"/>
      <c r="D48" s="992"/>
      <c r="E48" s="995"/>
      <c r="F48" s="947"/>
      <c r="G48" s="473"/>
      <c r="H48" s="509"/>
      <c r="I48" s="947"/>
      <c r="J48" s="470"/>
      <c r="L48" s="471"/>
      <c r="M48" s="978"/>
      <c r="N48" s="471"/>
      <c r="O48" s="471"/>
    </row>
    <row r="49" spans="1:15" ht="24" customHeight="1">
      <c r="A49" s="982"/>
      <c r="B49" s="996" t="s">
        <v>399</v>
      </c>
      <c r="C49" s="997"/>
      <c r="D49" s="998"/>
      <c r="E49" s="999"/>
      <c r="F49" s="975" t="str">
        <f>IF(E49="","",IF(E49=H49,I49,$I$51))</f>
        <v/>
      </c>
      <c r="G49" s="473"/>
      <c r="H49" s="509" t="s">
        <v>388</v>
      </c>
      <c r="I49" s="946" t="s">
        <v>400</v>
      </c>
      <c r="J49" s="470"/>
      <c r="L49" s="471"/>
      <c r="M49" s="494"/>
      <c r="N49" s="471"/>
      <c r="O49" s="471"/>
    </row>
    <row r="50" spans="1:15" ht="12.95" customHeight="1">
      <c r="A50" s="982"/>
      <c r="B50" s="987"/>
      <c r="C50" s="988"/>
      <c r="D50" s="989"/>
      <c r="E50" s="994"/>
      <c r="F50" s="946"/>
      <c r="G50" s="473"/>
      <c r="H50" s="509" t="s">
        <v>389</v>
      </c>
      <c r="I50" s="946"/>
      <c r="J50" s="470"/>
      <c r="L50" s="471"/>
      <c r="M50" s="471"/>
      <c r="N50" s="471"/>
      <c r="O50" s="471"/>
    </row>
    <row r="51" spans="1:15" ht="12.95" customHeight="1">
      <c r="A51" s="983"/>
      <c r="B51" s="990"/>
      <c r="C51" s="991"/>
      <c r="D51" s="992"/>
      <c r="E51" s="995"/>
      <c r="F51" s="947"/>
      <c r="G51" s="473"/>
      <c r="H51" s="509"/>
      <c r="I51" s="947"/>
      <c r="J51" s="470"/>
      <c r="L51" s="471"/>
      <c r="M51" s="471"/>
      <c r="N51" s="471"/>
      <c r="O51" s="471"/>
    </row>
    <row r="52" spans="1:15" ht="12.95" customHeight="1">
      <c r="A52" s="952" t="s">
        <v>380</v>
      </c>
      <c r="B52" s="955" t="s">
        <v>382</v>
      </c>
      <c r="C52" s="955"/>
      <c r="D52" s="955"/>
      <c r="E52" s="956"/>
      <c r="F52" s="959" t="str">
        <f>IF(E52="","",IF(E52=H56,I3,$I$56))</f>
        <v/>
      </c>
      <c r="H52" s="471" t="s">
        <v>473</v>
      </c>
    </row>
    <row r="53" spans="1:15" ht="12.95" customHeight="1">
      <c r="A53" s="953"/>
      <c r="B53" s="955"/>
      <c r="C53" s="955"/>
      <c r="D53" s="955"/>
      <c r="E53" s="957"/>
      <c r="F53" s="960"/>
      <c r="H53" s="512" t="s">
        <v>431</v>
      </c>
      <c r="I53" s="979" t="s">
        <v>433</v>
      </c>
    </row>
    <row r="54" spans="1:15">
      <c r="A54" s="953"/>
      <c r="B54" s="955"/>
      <c r="C54" s="955"/>
      <c r="D54" s="955"/>
      <c r="E54" s="957"/>
      <c r="F54" s="960"/>
      <c r="H54" s="512" t="s">
        <v>432</v>
      </c>
      <c r="I54" s="980"/>
    </row>
    <row r="55" spans="1:15">
      <c r="A55" s="953"/>
      <c r="B55" s="955"/>
      <c r="C55" s="955"/>
      <c r="D55" s="955"/>
      <c r="E55" s="958"/>
      <c r="F55" s="961"/>
    </row>
    <row r="56" spans="1:15" ht="12.95" customHeight="1">
      <c r="A56" s="953"/>
      <c r="B56" s="962" t="s">
        <v>383</v>
      </c>
      <c r="C56" s="963"/>
      <c r="D56" s="964"/>
      <c r="E56" s="956"/>
      <c r="F56" s="959" t="str">
        <f>IF(E56="","",IF(E56=H60,I3,$I$60))</f>
        <v/>
      </c>
      <c r="H56" s="513" t="s">
        <v>390</v>
      </c>
      <c r="I56" s="959" t="s">
        <v>392</v>
      </c>
    </row>
    <row r="57" spans="1:15">
      <c r="A57" s="953"/>
      <c r="B57" s="965"/>
      <c r="C57" s="966"/>
      <c r="D57" s="967"/>
      <c r="E57" s="957"/>
      <c r="F57" s="960"/>
      <c r="H57" s="513" t="s">
        <v>391</v>
      </c>
      <c r="I57" s="960"/>
    </row>
    <row r="58" spans="1:15">
      <c r="A58" s="953"/>
      <c r="B58" s="965"/>
      <c r="C58" s="966"/>
      <c r="D58" s="967"/>
      <c r="E58" s="957"/>
      <c r="F58" s="960"/>
      <c r="H58" s="422"/>
      <c r="I58" s="960"/>
    </row>
    <row r="59" spans="1:15">
      <c r="A59" s="953"/>
      <c r="B59" s="965"/>
      <c r="C59" s="966"/>
      <c r="D59" s="967"/>
      <c r="E59" s="957"/>
      <c r="F59" s="960"/>
      <c r="H59" s="423"/>
      <c r="I59" s="961"/>
    </row>
    <row r="60" spans="1:15" ht="12.95" customHeight="1">
      <c r="A60" s="953"/>
      <c r="B60" s="968"/>
      <c r="C60" s="969"/>
      <c r="D60" s="970"/>
      <c r="E60" s="958"/>
      <c r="F60" s="971"/>
      <c r="H60" s="424" t="s">
        <v>394</v>
      </c>
      <c r="I60" s="959" t="s">
        <v>395</v>
      </c>
    </row>
    <row r="61" spans="1:15">
      <c r="A61" s="953"/>
      <c r="B61" s="962" t="s">
        <v>384</v>
      </c>
      <c r="C61" s="963"/>
      <c r="D61" s="964"/>
      <c r="E61" s="972"/>
      <c r="F61" s="959" t="str">
        <f>IF(E61="","",IF(E61=H65,I3,$I$65))</f>
        <v/>
      </c>
      <c r="H61" s="424" t="s">
        <v>393</v>
      </c>
      <c r="I61" s="960"/>
    </row>
    <row r="62" spans="1:15">
      <c r="A62" s="953"/>
      <c r="B62" s="965"/>
      <c r="C62" s="966"/>
      <c r="D62" s="967"/>
      <c r="E62" s="973"/>
      <c r="F62" s="960"/>
      <c r="H62" s="513"/>
      <c r="I62" s="960"/>
    </row>
    <row r="63" spans="1:15">
      <c r="A63" s="953"/>
      <c r="B63" s="965"/>
      <c r="C63" s="966"/>
      <c r="D63" s="967"/>
      <c r="E63" s="973"/>
      <c r="F63" s="960"/>
      <c r="H63" s="513"/>
      <c r="I63" s="960"/>
    </row>
    <row r="64" spans="1:15">
      <c r="A64" s="953"/>
      <c r="B64" s="965"/>
      <c r="C64" s="966"/>
      <c r="D64" s="967"/>
      <c r="E64" s="973"/>
      <c r="F64" s="960"/>
      <c r="H64" s="513"/>
      <c r="I64" s="961"/>
    </row>
    <row r="65" spans="1:9" ht="12.95" customHeight="1">
      <c r="A65" s="954"/>
      <c r="B65" s="968"/>
      <c r="C65" s="969"/>
      <c r="D65" s="970"/>
      <c r="E65" s="974"/>
      <c r="F65" s="971"/>
      <c r="H65" s="424" t="s">
        <v>396</v>
      </c>
      <c r="I65" s="959" t="s">
        <v>398</v>
      </c>
    </row>
    <row r="66" spans="1:9">
      <c r="H66" s="424" t="s">
        <v>397</v>
      </c>
      <c r="I66" s="960"/>
    </row>
    <row r="67" spans="1:9">
      <c r="H67" s="513"/>
      <c r="I67" s="960"/>
    </row>
    <row r="68" spans="1:9">
      <c r="H68" s="513"/>
      <c r="I68" s="960"/>
    </row>
    <row r="69" spans="1:9">
      <c r="H69" s="513"/>
      <c r="I69" s="961"/>
    </row>
  </sheetData>
  <mergeCells count="88">
    <mergeCell ref="E1:F2"/>
    <mergeCell ref="B3:D3"/>
    <mergeCell ref="A4:A9"/>
    <mergeCell ref="B4:D5"/>
    <mergeCell ref="E4:E9"/>
    <mergeCell ref="F4:F9"/>
    <mergeCell ref="I4:I9"/>
    <mergeCell ref="B6:B9"/>
    <mergeCell ref="A10:A14"/>
    <mergeCell ref="B10:D11"/>
    <mergeCell ref="E10:E11"/>
    <mergeCell ref="F10:F11"/>
    <mergeCell ref="I10:I11"/>
    <mergeCell ref="B12:D14"/>
    <mergeCell ref="E12:E14"/>
    <mergeCell ref="F12:F14"/>
    <mergeCell ref="I12:I13"/>
    <mergeCell ref="A15:A18"/>
    <mergeCell ref="B15:D15"/>
    <mergeCell ref="I15:I16"/>
    <mergeCell ref="B16:D16"/>
    <mergeCell ref="B17:D18"/>
    <mergeCell ref="E17:E18"/>
    <mergeCell ref="F17:F18"/>
    <mergeCell ref="I17:I18"/>
    <mergeCell ref="A19:A24"/>
    <mergeCell ref="B19:D20"/>
    <mergeCell ref="E19:E24"/>
    <mergeCell ref="F19:F24"/>
    <mergeCell ref="I19:I20"/>
    <mergeCell ref="B21:D21"/>
    <mergeCell ref="I21:I25"/>
    <mergeCell ref="C22:D22"/>
    <mergeCell ref="B23:D23"/>
    <mergeCell ref="C24:D24"/>
    <mergeCell ref="A25:A27"/>
    <mergeCell ref="B25:D27"/>
    <mergeCell ref="E25:E27"/>
    <mergeCell ref="F25:F27"/>
    <mergeCell ref="I26:I31"/>
    <mergeCell ref="A28:A31"/>
    <mergeCell ref="B28:D31"/>
    <mergeCell ref="E28:E31"/>
    <mergeCell ref="F28:F31"/>
    <mergeCell ref="A32:A37"/>
    <mergeCell ref="B32:D34"/>
    <mergeCell ref="E32:E34"/>
    <mergeCell ref="F32:F34"/>
    <mergeCell ref="I32:I34"/>
    <mergeCell ref="B35:D37"/>
    <mergeCell ref="E35:E37"/>
    <mergeCell ref="F35:F37"/>
    <mergeCell ref="I35:I38"/>
    <mergeCell ref="A38:A39"/>
    <mergeCell ref="B38:D39"/>
    <mergeCell ref="E38:E39"/>
    <mergeCell ref="F38:F39"/>
    <mergeCell ref="B41:D41"/>
    <mergeCell ref="A42:A51"/>
    <mergeCell ref="B42:D45"/>
    <mergeCell ref="E42:E45"/>
    <mergeCell ref="F42:F45"/>
    <mergeCell ref="B49:D51"/>
    <mergeCell ref="E49:E51"/>
    <mergeCell ref="B46:D48"/>
    <mergeCell ref="E46:E48"/>
    <mergeCell ref="F46:F48"/>
    <mergeCell ref="I46:I48"/>
    <mergeCell ref="M46:M48"/>
    <mergeCell ref="F49:F51"/>
    <mergeCell ref="I49:I51"/>
    <mergeCell ref="I53:I54"/>
    <mergeCell ref="I42:I45"/>
    <mergeCell ref="O43:O45"/>
    <mergeCell ref="O46:O47"/>
    <mergeCell ref="A52:A65"/>
    <mergeCell ref="B52:D55"/>
    <mergeCell ref="E52:E55"/>
    <mergeCell ref="F52:F55"/>
    <mergeCell ref="B56:D60"/>
    <mergeCell ref="E56:E60"/>
    <mergeCell ref="F56:F60"/>
    <mergeCell ref="B61:D65"/>
    <mergeCell ref="E61:E65"/>
    <mergeCell ref="F61:F65"/>
    <mergeCell ref="I56:I59"/>
    <mergeCell ref="I60:I64"/>
    <mergeCell ref="I65:I69"/>
  </mergeCells>
  <phoneticPr fontId="2"/>
  <conditionalFormatting sqref="E4:E7 E19:E22">
    <cfRule type="cellIs" dxfId="13" priority="14" operator="equal">
      <formula>""</formula>
    </cfRule>
  </conditionalFormatting>
  <conditionalFormatting sqref="E32:E33 E35:E36">
    <cfRule type="cellIs" dxfId="12" priority="13" operator="equal">
      <formula>""</formula>
    </cfRule>
  </conditionalFormatting>
  <conditionalFormatting sqref="E28">
    <cfRule type="cellIs" dxfId="11" priority="12" operator="equal">
      <formula>""</formula>
    </cfRule>
  </conditionalFormatting>
  <conditionalFormatting sqref="B6:C6 C7:C9">
    <cfRule type="cellIs" dxfId="10" priority="11" operator="equal">
      <formula>""</formula>
    </cfRule>
  </conditionalFormatting>
  <conditionalFormatting sqref="E25">
    <cfRule type="cellIs" dxfId="9" priority="10" operator="equal">
      <formula>""</formula>
    </cfRule>
  </conditionalFormatting>
  <conditionalFormatting sqref="C22">
    <cfRule type="cellIs" dxfId="8" priority="9" operator="equal">
      <formula>""</formula>
    </cfRule>
  </conditionalFormatting>
  <conditionalFormatting sqref="C24">
    <cfRule type="cellIs" dxfId="7" priority="8" operator="equal">
      <formula>""</formula>
    </cfRule>
  </conditionalFormatting>
  <conditionalFormatting sqref="E38">
    <cfRule type="cellIs" dxfId="6" priority="7" operator="equal">
      <formula>""</formula>
    </cfRule>
  </conditionalFormatting>
  <conditionalFormatting sqref="E10:E12">
    <cfRule type="cellIs" dxfId="5" priority="6" operator="equal">
      <formula>""</formula>
    </cfRule>
  </conditionalFormatting>
  <conditionalFormatting sqref="E15:E16">
    <cfRule type="cellIs" dxfId="4" priority="5" operator="equal">
      <formula>""</formula>
    </cfRule>
  </conditionalFormatting>
  <conditionalFormatting sqref="E17:E18">
    <cfRule type="cellIs" dxfId="3" priority="4" operator="equal">
      <formula>""</formula>
    </cfRule>
  </conditionalFormatting>
  <conditionalFormatting sqref="E42:E51">
    <cfRule type="cellIs" dxfId="2" priority="3" operator="equal">
      <formula>""</formula>
    </cfRule>
  </conditionalFormatting>
  <conditionalFormatting sqref="E52:E56">
    <cfRule type="cellIs" dxfId="1" priority="2" operator="equal">
      <formula>""</formula>
    </cfRule>
  </conditionalFormatting>
  <conditionalFormatting sqref="E61">
    <cfRule type="cellIs" dxfId="0" priority="1" operator="equal">
      <formula>""</formula>
    </cfRule>
  </conditionalFormatting>
  <dataValidations count="20">
    <dataValidation type="list" allowBlank="1" showInputMessage="1" showErrorMessage="1" sqref="E49:E51">
      <formula1>$H$49:$H$50</formula1>
    </dataValidation>
    <dataValidation type="list" allowBlank="1" showInputMessage="1" showErrorMessage="1" sqref="E46:E48">
      <formula1>$H$46:$H$47</formula1>
    </dataValidation>
    <dataValidation type="list" allowBlank="1" showInputMessage="1" showErrorMessage="1" sqref="E42:E45">
      <formula1>$H$42:$H$43</formula1>
    </dataValidation>
    <dataValidation type="list" allowBlank="1" showInputMessage="1" showErrorMessage="1" sqref="E32:E34">
      <formula1>$H$39:$H$42</formula1>
    </dataValidation>
    <dataValidation type="list" allowBlank="1" showInputMessage="1" showErrorMessage="1" sqref="G24:G27 G22 G8:G16 M41 G38:G40">
      <formula1>"○"</formula1>
    </dataValidation>
    <dataValidation type="list" allowBlank="1" showInputMessage="1" showErrorMessage="1" sqref="E28">
      <formula1>$H$35:$H$37</formula1>
    </dataValidation>
    <dataValidation type="list" allowBlank="1" showInputMessage="1" showErrorMessage="1" sqref="E25">
      <formula1>$H$32:$H$33</formula1>
    </dataValidation>
    <dataValidation type="list" allowBlank="1" showInputMessage="1" showErrorMessage="1" sqref="E19:E24">
      <formula1>$H$26:$H$27</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35:E37">
      <formula1>"該当なし,交付している,交付していない"</formula1>
    </dataValidation>
    <dataValidation type="list" allowBlank="1" showInputMessage="1" showErrorMessage="1" sqref="E38:E40">
      <formula1>$N$46:$N$47</formula1>
    </dataValidation>
    <dataValidation type="list" allowBlank="1" showInputMessage="1" showErrorMessage="1" sqref="E10:E11">
      <formula1>$H$10:$H$11</formula1>
    </dataValidation>
    <dataValidation type="list" allowBlank="1" showInputMessage="1" showErrorMessage="1" sqref="E12:E14">
      <formula1>$H$12:$H$13</formula1>
    </dataValidation>
    <dataValidation type="list" allowBlank="1" showInputMessage="1" showErrorMessage="1" sqref="E15">
      <formula1>$H$15:$H$16</formula1>
    </dataValidation>
    <dataValidation type="list" allowBlank="1" showInputMessage="1" showErrorMessage="1" sqref="E16">
      <formula1>$H$17:$H$18</formula1>
    </dataValidation>
    <dataValidation type="list" allowBlank="1" showInputMessage="1" showErrorMessage="1" sqref="E17:E18">
      <formula1>$H$19:$H$20</formula1>
    </dataValidation>
    <dataValidation type="list" allowBlank="1" showInputMessage="1" showErrorMessage="1" sqref="E61:E65">
      <formula1>$H$65:$H$66</formula1>
    </dataValidation>
    <dataValidation type="list" allowBlank="1" showInputMessage="1" showErrorMessage="1" sqref="E56:E60">
      <formula1>$H$60:$H$61</formula1>
    </dataValidation>
    <dataValidation type="list" allowBlank="1" showInputMessage="1" showErrorMessage="1" sqref="E52:E55">
      <formula1>$H$56:$H$57</formula1>
    </dataValidation>
  </dataValidations>
  <printOptions horizontalCentered="1"/>
  <pageMargins left="0.47244094488188981" right="0.31496062992125984" top="0.59055118110236227" bottom="0.39370078740157483" header="0.31496062992125984" footer="0.31496062992125984"/>
  <pageSetup paperSize="9" scale="89"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4"/>
  <sheetViews>
    <sheetView tabSelected="1" view="pageBreakPreview" zoomScale="70" zoomScaleNormal="100" zoomScaleSheetLayoutView="70" workbookViewId="0"/>
  </sheetViews>
  <sheetFormatPr defaultColWidth="9" defaultRowHeight="20.100000000000001" customHeight="1"/>
  <cols>
    <col min="1" max="1" width="6.625" style="278" customWidth="1"/>
    <col min="2" max="2" width="19.875" style="278" customWidth="1"/>
    <col min="3" max="6" width="24.125" style="278" customWidth="1"/>
    <col min="7" max="7" width="1.375" style="280" customWidth="1"/>
    <col min="8" max="16384" width="9" style="278"/>
  </cols>
  <sheetData>
    <row r="1" spans="1:8" ht="23.25" customHeight="1">
      <c r="A1" s="277" t="s">
        <v>345</v>
      </c>
      <c r="B1" s="277"/>
      <c r="F1" s="279"/>
    </row>
    <row r="2" spans="1:8" ht="8.25" customHeight="1">
      <c r="A2" s="281"/>
      <c r="B2" s="281"/>
    </row>
    <row r="3" spans="1:8" s="283" customFormat="1" ht="34.5" customHeight="1" thickBot="1">
      <c r="A3" s="1054" t="s">
        <v>365</v>
      </c>
      <c r="B3" s="1054"/>
      <c r="C3" s="1054"/>
      <c r="D3" s="1054"/>
      <c r="E3" s="1054"/>
      <c r="F3" s="1054"/>
      <c r="G3" s="282"/>
    </row>
    <row r="4" spans="1:8" s="283" customFormat="1" ht="27" customHeight="1">
      <c r="C4" s="284" t="s">
        <v>329</v>
      </c>
      <c r="D4" s="1055" t="str">
        <f>IF('調書1-1'!AD3="","",'調書1-1'!AD3)</f>
        <v/>
      </c>
      <c r="E4" s="1056"/>
      <c r="F4" s="1057"/>
      <c r="G4" s="282"/>
    </row>
    <row r="5" spans="1:8" s="283" customFormat="1" ht="25.5" customHeight="1" thickBot="1">
      <c r="C5" s="285" t="s">
        <v>21</v>
      </c>
      <c r="D5" s="1058"/>
      <c r="E5" s="1058"/>
      <c r="F5" s="1059"/>
    </row>
    <row r="6" spans="1:8" s="283" customFormat="1" ht="12" customHeight="1">
      <c r="C6" s="286"/>
      <c r="D6" s="287"/>
      <c r="E6" s="288"/>
      <c r="F6" s="289"/>
      <c r="G6" s="282"/>
    </row>
    <row r="7" spans="1:8" s="283" customFormat="1" ht="23.25" customHeight="1">
      <c r="A7" s="1060" t="s">
        <v>348</v>
      </c>
      <c r="B7" s="1061"/>
      <c r="C7" s="290" t="s">
        <v>330</v>
      </c>
      <c r="D7" s="290" t="s">
        <v>331</v>
      </c>
      <c r="E7" s="290" t="s">
        <v>332</v>
      </c>
      <c r="F7" s="290" t="s">
        <v>15</v>
      </c>
      <c r="G7" s="291"/>
    </row>
    <row r="8" spans="1:8" s="283" customFormat="1" ht="114.75" customHeight="1">
      <c r="A8" s="1062"/>
      <c r="B8" s="1063"/>
      <c r="C8" s="292"/>
      <c r="D8" s="293"/>
      <c r="E8" s="292"/>
      <c r="F8" s="294"/>
      <c r="G8" s="295"/>
      <c r="H8" s="291"/>
    </row>
    <row r="9" spans="1:8" s="283" customFormat="1" ht="20.100000000000001" customHeight="1">
      <c r="D9" s="296"/>
      <c r="E9" s="297"/>
      <c r="F9" s="297"/>
      <c r="G9" s="291"/>
    </row>
    <row r="10" spans="1:8" s="283" customFormat="1" ht="54.95" customHeight="1">
      <c r="A10" s="1052" t="s">
        <v>349</v>
      </c>
      <c r="B10" s="1053"/>
      <c r="C10" s="298"/>
      <c r="D10" s="298"/>
      <c r="E10" s="298"/>
      <c r="F10" s="299">
        <f>C10+D10+E10</f>
        <v>0</v>
      </c>
      <c r="G10" s="300"/>
    </row>
    <row r="11" spans="1:8" s="283" customFormat="1" ht="20.100000000000001" customHeight="1">
      <c r="C11" s="301"/>
      <c r="D11" s="302"/>
      <c r="E11" s="303"/>
      <c r="F11" s="304"/>
      <c r="G11" s="291"/>
    </row>
    <row r="12" spans="1:8" s="283" customFormat="1" ht="54.95" customHeight="1">
      <c r="A12" s="1052" t="s">
        <v>350</v>
      </c>
      <c r="B12" s="1053"/>
      <c r="C12" s="298"/>
      <c r="D12" s="298"/>
      <c r="E12" s="298"/>
      <c r="F12" s="299">
        <f>C12+D12+E12</f>
        <v>0</v>
      </c>
      <c r="G12" s="300"/>
    </row>
    <row r="13" spans="1:8" s="283" customFormat="1" ht="20.100000000000001" customHeight="1">
      <c r="C13" s="301"/>
      <c r="D13" s="302"/>
      <c r="E13" s="303"/>
      <c r="F13" s="304"/>
      <c r="G13" s="291"/>
    </row>
    <row r="14" spans="1:8" s="283" customFormat="1" ht="54.95" customHeight="1">
      <c r="A14" s="1052" t="s">
        <v>351</v>
      </c>
      <c r="B14" s="1053"/>
      <c r="C14" s="299">
        <f>C10-C12</f>
        <v>0</v>
      </c>
      <c r="D14" s="299">
        <f t="shared" ref="D14:E14" si="0">D10-D12</f>
        <v>0</v>
      </c>
      <c r="E14" s="299">
        <f t="shared" si="0"/>
        <v>0</v>
      </c>
      <c r="F14" s="299">
        <f>C14+D14+E14</f>
        <v>0</v>
      </c>
      <c r="G14" s="300"/>
    </row>
    <row r="15" spans="1:8" s="283" customFormat="1" ht="20.100000000000001" customHeight="1">
      <c r="C15" s="301"/>
      <c r="D15" s="303"/>
      <c r="E15" s="303"/>
      <c r="F15" s="304"/>
      <c r="G15" s="291"/>
    </row>
    <row r="16" spans="1:8" s="283" customFormat="1" ht="54.95" customHeight="1">
      <c r="A16" s="1052" t="s">
        <v>352</v>
      </c>
      <c r="B16" s="1053"/>
      <c r="C16" s="305"/>
      <c r="D16" s="306"/>
      <c r="E16" s="305"/>
      <c r="F16" s="298"/>
      <c r="G16" s="300"/>
    </row>
    <row r="17" spans="1:18" s="283" customFormat="1" ht="20.100000000000001" customHeight="1">
      <c r="C17" s="301"/>
      <c r="D17" s="303"/>
      <c r="E17" s="303"/>
      <c r="F17" s="304"/>
      <c r="G17" s="291"/>
    </row>
    <row r="18" spans="1:18" s="283" customFormat="1" ht="54.95" customHeight="1">
      <c r="A18" s="1052" t="s">
        <v>353</v>
      </c>
      <c r="B18" s="1053"/>
      <c r="C18" s="305"/>
      <c r="D18" s="306"/>
      <c r="E18" s="305"/>
      <c r="F18" s="298"/>
      <c r="G18" s="300"/>
      <c r="Q18" s="1064"/>
      <c r="R18" s="1064"/>
    </row>
    <row r="19" spans="1:18" s="283" customFormat="1" ht="18.75" customHeight="1">
      <c r="A19" s="307"/>
      <c r="B19" s="307"/>
      <c r="C19" s="304"/>
      <c r="D19" s="308"/>
      <c r="E19" s="304"/>
      <c r="F19" s="304"/>
      <c r="G19" s="291"/>
    </row>
    <row r="20" spans="1:18" s="283" customFormat="1" ht="54.95" customHeight="1">
      <c r="A20" s="1052" t="s">
        <v>354</v>
      </c>
      <c r="B20" s="1053"/>
      <c r="C20" s="305"/>
      <c r="D20" s="306"/>
      <c r="E20" s="305"/>
      <c r="F20" s="298"/>
      <c r="G20" s="300"/>
    </row>
    <row r="21" spans="1:18" s="283" customFormat="1" ht="18.75" customHeight="1">
      <c r="A21" s="307"/>
      <c r="B21" s="307"/>
      <c r="C21" s="304"/>
      <c r="D21" s="308"/>
      <c r="E21" s="304"/>
      <c r="F21" s="304"/>
      <c r="G21" s="291"/>
    </row>
    <row r="22" spans="1:18" s="283" customFormat="1" ht="54.95" customHeight="1">
      <c r="A22" s="1052" t="s">
        <v>355</v>
      </c>
      <c r="B22" s="1053"/>
      <c r="C22" s="309"/>
      <c r="D22" s="310"/>
      <c r="E22" s="309"/>
      <c r="F22" s="311" t="e">
        <f>ROUND(F16/(ROUNDUP(F18/F20,1))/12,0)</f>
        <v>#DIV/0!</v>
      </c>
      <c r="G22" s="300"/>
    </row>
    <row r="23" spans="1:18" s="283" customFormat="1" ht="20.25" customHeight="1">
      <c r="A23" s="307"/>
      <c r="B23" s="307"/>
      <c r="C23" s="291"/>
      <c r="D23" s="312"/>
      <c r="E23" s="291"/>
      <c r="F23" s="291"/>
      <c r="G23" s="291"/>
    </row>
    <row r="24" spans="1:18" s="283" customFormat="1" ht="35.25" customHeight="1">
      <c r="A24" s="291" t="s">
        <v>356</v>
      </c>
      <c r="B24" s="295"/>
      <c r="C24" s="295"/>
      <c r="D24" s="295"/>
      <c r="E24" s="295"/>
      <c r="F24" s="295"/>
      <c r="G24" s="295"/>
    </row>
    <row r="25" spans="1:18" s="283" customFormat="1" ht="72" customHeight="1">
      <c r="A25" s="1065" t="s">
        <v>357</v>
      </c>
      <c r="B25" s="1065"/>
      <c r="C25" s="1065"/>
      <c r="D25" s="1065"/>
      <c r="E25" s="1065"/>
      <c r="F25" s="1065"/>
      <c r="G25" s="288"/>
    </row>
    <row r="26" spans="1:18" s="283" customFormat="1" ht="19.5" customHeight="1">
      <c r="A26" s="291"/>
      <c r="B26" s="291"/>
      <c r="C26" s="288"/>
      <c r="D26" s="288"/>
      <c r="E26" s="288"/>
      <c r="F26" s="288"/>
      <c r="G26" s="288"/>
    </row>
    <row r="27" spans="1:18" s="283" customFormat="1" ht="45.95" customHeight="1" thickBot="1">
      <c r="A27" s="1066" t="s">
        <v>358</v>
      </c>
      <c r="B27" s="1066"/>
      <c r="C27" s="1067"/>
      <c r="D27" s="1067"/>
      <c r="E27" s="1067"/>
      <c r="F27" s="1067"/>
      <c r="G27" s="1067"/>
    </row>
    <row r="28" spans="1:18" s="283" customFormat="1" ht="27.6" customHeight="1">
      <c r="A28" s="313" t="s">
        <v>333</v>
      </c>
      <c r="B28" s="1068" t="s">
        <v>334</v>
      </c>
      <c r="C28" s="1069"/>
      <c r="D28" s="1070" t="s">
        <v>335</v>
      </c>
      <c r="E28" s="1070"/>
      <c r="F28" s="1070"/>
    </row>
    <row r="29" spans="1:18" s="283" customFormat="1" ht="27.6" customHeight="1" thickBot="1">
      <c r="A29" s="314"/>
      <c r="B29" s="1071" t="s">
        <v>336</v>
      </c>
      <c r="C29" s="1053"/>
      <c r="D29" s="1072"/>
      <c r="E29" s="1073"/>
      <c r="F29" s="1073"/>
    </row>
    <row r="30" spans="1:18" s="283" customFormat="1" ht="27.6" customHeight="1" thickBot="1">
      <c r="A30" s="314"/>
      <c r="B30" s="1071" t="s">
        <v>337</v>
      </c>
      <c r="C30" s="1053"/>
      <c r="D30" s="315" t="s">
        <v>338</v>
      </c>
      <c r="E30" s="1074"/>
      <c r="F30" s="1075"/>
    </row>
    <row r="31" spans="1:18" s="283" customFormat="1" ht="27.6" customHeight="1" thickBot="1">
      <c r="A31" s="314"/>
      <c r="B31" s="1071" t="s">
        <v>339</v>
      </c>
      <c r="C31" s="1053"/>
      <c r="D31" s="315" t="s">
        <v>340</v>
      </c>
      <c r="E31" s="1074"/>
      <c r="F31" s="1075"/>
    </row>
    <row r="32" spans="1:18" s="283" customFormat="1" ht="27.6" customHeight="1">
      <c r="A32" s="314"/>
      <c r="B32" s="1071" t="s">
        <v>341</v>
      </c>
      <c r="C32" s="1053"/>
      <c r="D32" s="1072"/>
      <c r="E32" s="1076"/>
      <c r="F32" s="1076"/>
    </row>
    <row r="33" spans="1:6" s="283" customFormat="1" ht="27.6" customHeight="1" thickBot="1">
      <c r="A33" s="314"/>
      <c r="B33" s="1071" t="s">
        <v>342</v>
      </c>
      <c r="C33" s="1053"/>
      <c r="D33" s="1072"/>
      <c r="E33" s="1073"/>
      <c r="F33" s="1073"/>
    </row>
    <row r="34" spans="1:6" s="283" customFormat="1" ht="29.25" customHeight="1" thickBot="1">
      <c r="A34" s="316"/>
      <c r="B34" s="1071" t="s">
        <v>343</v>
      </c>
      <c r="C34" s="1053"/>
      <c r="D34" s="315" t="s">
        <v>344</v>
      </c>
      <c r="E34" s="1074"/>
      <c r="F34" s="1075"/>
    </row>
  </sheetData>
  <sheetProtection password="CC09" sheet="1" objects="1" scenarios="1"/>
  <mergeCells count="28">
    <mergeCell ref="B29:C29"/>
    <mergeCell ref="D29:F29"/>
    <mergeCell ref="B33:C33"/>
    <mergeCell ref="D33:F33"/>
    <mergeCell ref="B34:C34"/>
    <mergeCell ref="E34:F34"/>
    <mergeCell ref="B30:C30"/>
    <mergeCell ref="E30:F30"/>
    <mergeCell ref="B31:C31"/>
    <mergeCell ref="E31:F31"/>
    <mergeCell ref="B32:C32"/>
    <mergeCell ref="D32:F32"/>
    <mergeCell ref="Q18:R18"/>
    <mergeCell ref="A20:B20"/>
    <mergeCell ref="A25:F25"/>
    <mergeCell ref="A27:G27"/>
    <mergeCell ref="B28:C28"/>
    <mergeCell ref="D28:F28"/>
    <mergeCell ref="A22:B22"/>
    <mergeCell ref="A12:B12"/>
    <mergeCell ref="A14:B14"/>
    <mergeCell ref="A16:B16"/>
    <mergeCell ref="A18:B18"/>
    <mergeCell ref="A3:F3"/>
    <mergeCell ref="D4:F4"/>
    <mergeCell ref="D5:F5"/>
    <mergeCell ref="A7:B8"/>
    <mergeCell ref="A10:B10"/>
  </mergeCells>
  <phoneticPr fontId="2"/>
  <dataValidations count="2">
    <dataValidation type="list" allowBlank="1" showInputMessage="1" showErrorMessage="1" sqref="A29:A34">
      <formula1>"〇"</formula1>
    </dataValidation>
    <dataValidation type="list" allowBlank="1" showInputMessage="1" showErrorMessage="1" sqref="D5:F5">
      <formula1>"就労継続支援Ａ型,就労継続支援Ｂ型,就労移行支援"</formula1>
    </dataValidation>
  </dataValidations>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view="pageBreakPreview" zoomScale="70" zoomScaleNormal="100" zoomScaleSheetLayoutView="70" workbookViewId="0"/>
  </sheetViews>
  <sheetFormatPr defaultColWidth="9" defaultRowHeight="20.100000000000001" customHeight="1"/>
  <cols>
    <col min="1" max="1" width="6.625" style="254" customWidth="1"/>
    <col min="2" max="2" width="17.625" style="254" customWidth="1"/>
    <col min="3" max="3" width="24.25" style="254" customWidth="1"/>
    <col min="4" max="4" width="25.25" style="254" customWidth="1"/>
    <col min="5" max="5" width="24.875" style="254" customWidth="1"/>
    <col min="6" max="6" width="24.625" style="254" customWidth="1"/>
    <col min="7" max="7" width="1.375" style="256" customWidth="1"/>
    <col min="8" max="16384" width="9" style="254"/>
  </cols>
  <sheetData>
    <row r="1" spans="1:8" ht="23.25" customHeight="1">
      <c r="A1" s="253" t="s">
        <v>345</v>
      </c>
      <c r="B1" s="253"/>
      <c r="F1" s="255"/>
    </row>
    <row r="2" spans="1:8" ht="8.25" customHeight="1" thickBot="1">
      <c r="A2" s="257"/>
      <c r="B2" s="257"/>
    </row>
    <row r="3" spans="1:8" s="259" customFormat="1" ht="54" customHeight="1" thickTop="1" thickBot="1">
      <c r="A3" s="1066" t="s">
        <v>365</v>
      </c>
      <c r="B3" s="1066"/>
      <c r="C3" s="1079"/>
      <c r="D3" s="1079"/>
      <c r="E3" s="1079"/>
      <c r="F3" s="458" t="s">
        <v>359</v>
      </c>
      <c r="G3" s="258"/>
    </row>
    <row r="4" spans="1:8" s="259" customFormat="1" ht="27" customHeight="1" thickTop="1">
      <c r="C4" s="260" t="s">
        <v>329</v>
      </c>
      <c r="D4" s="1080" t="s">
        <v>360</v>
      </c>
      <c r="E4" s="1081"/>
      <c r="F4" s="1082"/>
      <c r="G4" s="258"/>
    </row>
    <row r="5" spans="1:8" s="259" customFormat="1" ht="25.5" customHeight="1" thickBot="1">
      <c r="C5" s="261" t="s">
        <v>21</v>
      </c>
      <c r="D5" s="1083" t="s">
        <v>361</v>
      </c>
      <c r="E5" s="1083"/>
      <c r="F5" s="1084"/>
    </row>
    <row r="6" spans="1:8" s="259" customFormat="1" ht="12" customHeight="1">
      <c r="C6" s="262"/>
      <c r="D6" s="263"/>
      <c r="E6" s="275"/>
      <c r="F6" s="273"/>
      <c r="G6" s="258"/>
    </row>
    <row r="7" spans="1:8" s="259" customFormat="1" ht="23.25" customHeight="1">
      <c r="A7" s="1085" t="s">
        <v>348</v>
      </c>
      <c r="B7" s="1086"/>
      <c r="C7" s="264" t="s">
        <v>330</v>
      </c>
      <c r="D7" s="264" t="s">
        <v>331</v>
      </c>
      <c r="E7" s="264" t="s">
        <v>332</v>
      </c>
      <c r="F7" s="264" t="s">
        <v>15</v>
      </c>
      <c r="G7" s="265"/>
    </row>
    <row r="8" spans="1:8" s="259" customFormat="1" ht="114.75" customHeight="1">
      <c r="A8" s="1087"/>
      <c r="B8" s="1088"/>
      <c r="C8" s="266" t="s">
        <v>362</v>
      </c>
      <c r="D8" s="267" t="s">
        <v>363</v>
      </c>
      <c r="E8" s="266" t="s">
        <v>364</v>
      </c>
      <c r="F8" s="268"/>
      <c r="G8" s="272"/>
      <c r="H8" s="265"/>
    </row>
    <row r="9" spans="1:8" s="259" customFormat="1" ht="20.100000000000001" customHeight="1">
      <c r="D9" s="269"/>
      <c r="E9" s="270"/>
      <c r="F9" s="270"/>
      <c r="G9" s="265"/>
    </row>
    <row r="10" spans="1:8" s="259" customFormat="1" ht="54.95" customHeight="1">
      <c r="A10" s="1077" t="s">
        <v>349</v>
      </c>
      <c r="B10" s="1078"/>
      <c r="C10" s="317">
        <v>356210</v>
      </c>
      <c r="D10" s="318">
        <v>2500326</v>
      </c>
      <c r="E10" s="319">
        <v>264995</v>
      </c>
      <c r="F10" s="320">
        <f>C10+D10+E10</f>
        <v>3121531</v>
      </c>
      <c r="G10" s="271"/>
    </row>
    <row r="11" spans="1:8" s="259" customFormat="1" ht="20.100000000000001" customHeight="1">
      <c r="C11" s="321"/>
      <c r="D11" s="322"/>
      <c r="E11" s="323"/>
      <c r="F11" s="323"/>
      <c r="G11" s="265"/>
    </row>
    <row r="12" spans="1:8" s="259" customFormat="1" ht="54.95" customHeight="1">
      <c r="A12" s="1077" t="s">
        <v>350</v>
      </c>
      <c r="B12" s="1078"/>
      <c r="C12" s="317">
        <v>0</v>
      </c>
      <c r="D12" s="318">
        <v>1250849</v>
      </c>
      <c r="E12" s="319">
        <v>0</v>
      </c>
      <c r="F12" s="324">
        <f>C12+D12+E12</f>
        <v>1250849</v>
      </c>
      <c r="G12" s="271"/>
    </row>
    <row r="13" spans="1:8" s="259" customFormat="1" ht="20.100000000000001" customHeight="1">
      <c r="C13" s="321"/>
      <c r="D13" s="322"/>
      <c r="E13" s="323"/>
      <c r="F13" s="323"/>
      <c r="G13" s="265"/>
    </row>
    <row r="14" spans="1:8" s="259" customFormat="1" ht="54.95" customHeight="1">
      <c r="A14" s="1077" t="s">
        <v>351</v>
      </c>
      <c r="B14" s="1078"/>
      <c r="C14" s="325">
        <f>C10-C12</f>
        <v>356210</v>
      </c>
      <c r="D14" s="326">
        <f t="shared" ref="D14:E14" si="0">D10-D12</f>
        <v>1249477</v>
      </c>
      <c r="E14" s="324">
        <f t="shared" si="0"/>
        <v>264995</v>
      </c>
      <c r="F14" s="324">
        <f>C14+D14+E14</f>
        <v>1870682</v>
      </c>
      <c r="G14" s="271"/>
    </row>
    <row r="15" spans="1:8" s="259" customFormat="1" ht="20.100000000000001" customHeight="1">
      <c r="C15" s="321"/>
      <c r="D15" s="323"/>
      <c r="E15" s="323"/>
      <c r="F15" s="327"/>
      <c r="G15" s="265"/>
    </row>
    <row r="16" spans="1:8" s="259" customFormat="1" ht="54.95" customHeight="1">
      <c r="A16" s="1077" t="s">
        <v>352</v>
      </c>
      <c r="B16" s="1078"/>
      <c r="C16" s="328"/>
      <c r="D16" s="329"/>
      <c r="E16" s="328"/>
      <c r="F16" s="317">
        <v>1870682</v>
      </c>
      <c r="G16" s="271"/>
    </row>
    <row r="17" spans="1:18" s="259" customFormat="1" ht="20.100000000000001" customHeight="1">
      <c r="C17" s="321"/>
      <c r="D17" s="323"/>
      <c r="E17" s="323"/>
      <c r="F17" s="327"/>
      <c r="G17" s="265"/>
    </row>
    <row r="18" spans="1:18" s="259" customFormat="1" ht="54.95" customHeight="1">
      <c r="A18" s="1077" t="s">
        <v>353</v>
      </c>
      <c r="B18" s="1078"/>
      <c r="C18" s="328"/>
      <c r="D18" s="329"/>
      <c r="E18" s="328"/>
      <c r="F18" s="317">
        <v>1950</v>
      </c>
      <c r="G18" s="271"/>
      <c r="Q18" s="1089"/>
      <c r="R18" s="1089"/>
    </row>
    <row r="19" spans="1:18" s="259" customFormat="1" ht="18.75" customHeight="1">
      <c r="A19" s="274"/>
      <c r="B19" s="274"/>
      <c r="C19" s="327"/>
      <c r="D19" s="330"/>
      <c r="E19" s="327"/>
      <c r="F19" s="327"/>
      <c r="G19" s="265"/>
    </row>
    <row r="20" spans="1:18" s="259" customFormat="1" ht="54.95" customHeight="1">
      <c r="A20" s="1077" t="s">
        <v>354</v>
      </c>
      <c r="B20" s="1078"/>
      <c r="C20" s="328"/>
      <c r="D20" s="329"/>
      <c r="E20" s="328"/>
      <c r="F20" s="317">
        <v>270</v>
      </c>
      <c r="G20" s="271"/>
    </row>
    <row r="21" spans="1:18" s="259" customFormat="1" ht="18.75" customHeight="1">
      <c r="A21" s="274"/>
      <c r="B21" s="274"/>
      <c r="C21" s="327"/>
      <c r="D21" s="330"/>
      <c r="E21" s="327"/>
      <c r="F21" s="327"/>
      <c r="G21" s="265"/>
    </row>
    <row r="22" spans="1:18" s="259" customFormat="1" ht="54.95" customHeight="1">
      <c r="A22" s="1077" t="s">
        <v>355</v>
      </c>
      <c r="B22" s="1078"/>
      <c r="C22" s="331"/>
      <c r="D22" s="332"/>
      <c r="E22" s="331"/>
      <c r="F22" s="325">
        <f>ROUND(F16/(ROUNDUP(F18/F20,1))/12,0)</f>
        <v>21355</v>
      </c>
      <c r="G22" s="271"/>
    </row>
    <row r="23" spans="1:18" s="283" customFormat="1" ht="20.25" customHeight="1">
      <c r="A23" s="307"/>
      <c r="B23" s="307"/>
      <c r="C23" s="291"/>
      <c r="D23" s="312"/>
      <c r="E23" s="291"/>
      <c r="F23" s="291"/>
      <c r="G23" s="291"/>
    </row>
    <row r="24" spans="1:18" s="283" customFormat="1" ht="35.25" customHeight="1">
      <c r="A24" s="291" t="s">
        <v>356</v>
      </c>
      <c r="B24" s="291"/>
      <c r="C24" s="291"/>
      <c r="D24" s="291"/>
      <c r="E24" s="291"/>
      <c r="F24" s="291"/>
      <c r="G24" s="291"/>
    </row>
    <row r="25" spans="1:18" s="283" customFormat="1" ht="72" customHeight="1">
      <c r="A25" s="1065" t="s">
        <v>357</v>
      </c>
      <c r="B25" s="1065"/>
      <c r="C25" s="1065"/>
      <c r="D25" s="1065"/>
      <c r="E25" s="1065"/>
      <c r="F25" s="1065"/>
      <c r="G25" s="288"/>
    </row>
    <row r="26" spans="1:18" s="259" customFormat="1" ht="19.5" customHeight="1">
      <c r="A26" s="265"/>
      <c r="B26" s="265"/>
      <c r="C26" s="275"/>
      <c r="D26" s="275"/>
      <c r="E26" s="275"/>
      <c r="F26" s="275"/>
      <c r="G26" s="275"/>
    </row>
    <row r="27" spans="1:18" s="259" customFormat="1" ht="45.95" customHeight="1" thickBot="1">
      <c r="A27" s="1066" t="s">
        <v>358</v>
      </c>
      <c r="B27" s="1066"/>
      <c r="C27" s="1067"/>
      <c r="D27" s="1067"/>
      <c r="E27" s="1067"/>
      <c r="F27" s="1067"/>
      <c r="G27" s="1067"/>
    </row>
    <row r="28" spans="1:18" s="259" customFormat="1" ht="27.6" customHeight="1">
      <c r="A28" s="333" t="s">
        <v>333</v>
      </c>
      <c r="B28" s="1090" t="s">
        <v>334</v>
      </c>
      <c r="C28" s="1091"/>
      <c r="D28" s="1092" t="s">
        <v>335</v>
      </c>
      <c r="E28" s="1092"/>
      <c r="F28" s="1092"/>
    </row>
    <row r="29" spans="1:18" s="259" customFormat="1" ht="27.6" customHeight="1" thickBot="1">
      <c r="A29" s="334"/>
      <c r="B29" s="1093" t="s">
        <v>336</v>
      </c>
      <c r="C29" s="1078"/>
      <c r="D29" s="1094"/>
      <c r="E29" s="1095"/>
      <c r="F29" s="1095"/>
    </row>
    <row r="30" spans="1:18" s="259" customFormat="1" ht="27.6" customHeight="1" thickBot="1">
      <c r="A30" s="334"/>
      <c r="B30" s="1093" t="s">
        <v>337</v>
      </c>
      <c r="C30" s="1078"/>
      <c r="D30" s="276" t="s">
        <v>338</v>
      </c>
      <c r="E30" s="1096"/>
      <c r="F30" s="1097"/>
    </row>
    <row r="31" spans="1:18" s="259" customFormat="1" ht="27.6" customHeight="1" thickBot="1">
      <c r="A31" s="334"/>
      <c r="B31" s="1093" t="s">
        <v>339</v>
      </c>
      <c r="C31" s="1078"/>
      <c r="D31" s="276" t="s">
        <v>340</v>
      </c>
      <c r="E31" s="1096"/>
      <c r="F31" s="1097"/>
    </row>
    <row r="32" spans="1:18" s="259" customFormat="1" ht="27.6" customHeight="1">
      <c r="A32" s="334"/>
      <c r="B32" s="1093" t="s">
        <v>341</v>
      </c>
      <c r="C32" s="1078"/>
      <c r="D32" s="1094"/>
      <c r="E32" s="1098"/>
      <c r="F32" s="1098"/>
    </row>
    <row r="33" spans="1:6" s="259" customFormat="1" ht="27.6" customHeight="1" thickBot="1">
      <c r="A33" s="334"/>
      <c r="B33" s="1093" t="s">
        <v>342</v>
      </c>
      <c r="C33" s="1078"/>
      <c r="D33" s="1094"/>
      <c r="E33" s="1095"/>
      <c r="F33" s="1095"/>
    </row>
    <row r="34" spans="1:6" s="259" customFormat="1" ht="29.25" customHeight="1" thickBot="1">
      <c r="A34" s="335"/>
      <c r="B34" s="1093" t="s">
        <v>343</v>
      </c>
      <c r="C34" s="1078"/>
      <c r="D34" s="276" t="s">
        <v>344</v>
      </c>
      <c r="E34" s="1096"/>
      <c r="F34" s="1097"/>
    </row>
  </sheetData>
  <sheetProtection password="CC09" sheet="1" objects="1" scenarios="1"/>
  <mergeCells count="28">
    <mergeCell ref="B29:C29"/>
    <mergeCell ref="D29:F29"/>
    <mergeCell ref="B33:C33"/>
    <mergeCell ref="D33:F33"/>
    <mergeCell ref="B34:C34"/>
    <mergeCell ref="E34:F34"/>
    <mergeCell ref="B30:C30"/>
    <mergeCell ref="E30:F30"/>
    <mergeCell ref="B31:C31"/>
    <mergeCell ref="E31:F31"/>
    <mergeCell ref="B32:C32"/>
    <mergeCell ref="D32:F32"/>
    <mergeCell ref="Q18:R18"/>
    <mergeCell ref="A20:B20"/>
    <mergeCell ref="A25:F25"/>
    <mergeCell ref="A27:G27"/>
    <mergeCell ref="B28:C28"/>
    <mergeCell ref="D28:F28"/>
    <mergeCell ref="A22:B22"/>
    <mergeCell ref="A12:B12"/>
    <mergeCell ref="A14:B14"/>
    <mergeCell ref="A16:B16"/>
    <mergeCell ref="A18:B18"/>
    <mergeCell ref="A3:E3"/>
    <mergeCell ref="D4:F4"/>
    <mergeCell ref="D5:F5"/>
    <mergeCell ref="A7:B8"/>
    <mergeCell ref="A10:B10"/>
  </mergeCells>
  <phoneticPr fontId="2"/>
  <dataValidations count="2">
    <dataValidation type="list" allowBlank="1" showInputMessage="1" showErrorMessage="1" sqref="D5:F5">
      <formula1>"就労継続支援Ａ型,就労継続支援Ｂ型,就労移行支援"</formula1>
    </dataValidation>
    <dataValidation type="list" allowBlank="1" showInputMessage="1" showErrorMessage="1" sqref="A29:A34">
      <formula1>"〇"</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68"/>
  <sheetViews>
    <sheetView view="pageBreakPreview" zoomScale="85" zoomScaleNormal="85" zoomScaleSheetLayoutView="85" workbookViewId="0">
      <selection activeCell="D31" sqref="D31"/>
    </sheetView>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5" width="3" style="45" customWidth="1"/>
    <col min="36" max="44" width="2.875" style="45" customWidth="1"/>
    <col min="45" max="45" width="10" style="45" customWidth="1"/>
    <col min="46" max="46" width="2.875" style="45" customWidth="1"/>
    <col min="47" max="47" width="15.5" style="45" customWidth="1"/>
    <col min="48" max="50" width="2.875" style="45" customWidth="1"/>
    <col min="51" max="51" width="6.5" style="45" customWidth="1"/>
    <col min="52" max="53" width="2.25" style="45" customWidth="1"/>
    <col min="54" max="74" width="2.625" style="45" customWidth="1"/>
    <col min="75" max="16384" width="9" style="45"/>
  </cols>
  <sheetData>
    <row r="1" spans="1:59" s="1" customFormat="1" ht="21" customHeight="1" thickBot="1">
      <c r="A1" s="381" t="s">
        <v>133</v>
      </c>
      <c r="C1" s="117" t="s">
        <v>366</v>
      </c>
      <c r="D1" s="110"/>
      <c r="E1" s="421" t="str">
        <f>IF(D1="","&lt;&lt;&lt;まずは、運営指導年月日を西暦年（例：2024/10/29）で入力してください","")</f>
        <v>&lt;&lt;&lt;まずは、運営指導年月日を西暦年（例：2024/10/29）で入力してください</v>
      </c>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8"/>
      <c r="AU1" s="217"/>
      <c r="AV1" s="108"/>
      <c r="AW1" s="108"/>
      <c r="AX1" s="108"/>
      <c r="AY1" s="249"/>
      <c r="AZ1" s="108"/>
    </row>
    <row r="2" spans="1:59" s="1" customFormat="1" ht="26.45" customHeight="1" thickBot="1">
      <c r="A2" s="48" t="s">
        <v>379</v>
      </c>
      <c r="B2" s="48"/>
      <c r="C2" s="48"/>
      <c r="D2" s="48"/>
      <c r="E2" s="529" t="str">
        <f>IF($D$1="","",IF(DAY($D$1)&lt;=15,DATE(YEAR($D$1),MONTH($D$1)-2,1),DATE(YEAR($D$1),MONTH($D$1)-1,1)))</f>
        <v/>
      </c>
      <c r="F2" s="529"/>
      <c r="G2" s="529"/>
      <c r="H2" s="529"/>
      <c r="I2" s="529"/>
      <c r="J2" s="529"/>
      <c r="K2" s="529"/>
      <c r="L2" s="431" t="str">
        <f>IF(D1="","&lt;&lt;&lt;&lt;エラー！調書1-1のセル「D1」に運営指導日を入力！","")</f>
        <v>&lt;&lt;&lt;&lt;エラー！調書1-1のセル「D1」に運営指導日を入力！</v>
      </c>
      <c r="M2" s="430"/>
      <c r="N2" s="382"/>
      <c r="O2" s="380"/>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48"/>
      <c r="AT2" s="48"/>
      <c r="AU2" s="48"/>
      <c r="AV2" s="48"/>
      <c r="AW2" s="48"/>
      <c r="AX2" s="48"/>
      <c r="AY2" s="48"/>
      <c r="AZ2" s="48"/>
      <c r="BA2" s="48"/>
      <c r="BB2" s="48"/>
      <c r="BC2" s="48"/>
      <c r="BD2" s="48"/>
      <c r="BE2" s="48"/>
      <c r="BF2" s="48"/>
      <c r="BG2" s="48"/>
    </row>
    <row r="3" spans="1:59" s="1" customFormat="1" ht="18.75" customHeight="1" thickBot="1">
      <c r="A3" s="525" t="s">
        <v>21</v>
      </c>
      <c r="B3" s="526"/>
      <c r="C3" s="527" t="s">
        <v>254</v>
      </c>
      <c r="D3" s="527"/>
      <c r="E3" s="525" t="s">
        <v>136</v>
      </c>
      <c r="F3" s="526"/>
      <c r="G3" s="526"/>
      <c r="H3" s="526"/>
      <c r="I3" s="526"/>
      <c r="J3" s="526"/>
      <c r="K3" s="528"/>
      <c r="L3" s="530" t="s">
        <v>137</v>
      </c>
      <c r="M3" s="527"/>
      <c r="N3" s="527"/>
      <c r="O3" s="527"/>
      <c r="P3" s="527"/>
      <c r="Q3" s="527"/>
      <c r="R3" s="527"/>
      <c r="S3" s="527"/>
      <c r="T3" s="527"/>
      <c r="U3" s="531"/>
      <c r="V3" s="525" t="s">
        <v>138</v>
      </c>
      <c r="W3" s="526"/>
      <c r="X3" s="526"/>
      <c r="Y3" s="526"/>
      <c r="Z3" s="526"/>
      <c r="AA3" s="526"/>
      <c r="AB3" s="526"/>
      <c r="AC3" s="528"/>
      <c r="AD3" s="527"/>
      <c r="AE3" s="527"/>
      <c r="AF3" s="527"/>
      <c r="AG3" s="527"/>
      <c r="AH3" s="527"/>
      <c r="AI3" s="527"/>
      <c r="AJ3" s="527"/>
      <c r="AK3" s="527"/>
      <c r="AL3" s="527"/>
      <c r="AM3" s="527"/>
      <c r="AN3" s="527"/>
      <c r="AO3" s="527"/>
      <c r="AP3" s="527"/>
      <c r="AQ3" s="527"/>
      <c r="AR3" s="527"/>
      <c r="AS3" s="531"/>
      <c r="AU3" s="134"/>
      <c r="AV3" s="134"/>
      <c r="AW3" s="134"/>
      <c r="AX3" s="134"/>
      <c r="AY3" s="134"/>
      <c r="AZ3" s="134"/>
      <c r="BA3" s="134"/>
      <c r="BB3" s="134"/>
      <c r="BC3" s="134"/>
      <c r="BD3" s="134"/>
    </row>
    <row r="4" spans="1:59" s="1" customFormat="1" ht="18.75" customHeight="1" thickBot="1">
      <c r="A4" s="532"/>
      <c r="B4" s="533"/>
      <c r="C4" s="533"/>
      <c r="D4" s="533"/>
      <c r="E4" s="525" t="s">
        <v>27</v>
      </c>
      <c r="F4" s="526"/>
      <c r="G4" s="526"/>
      <c r="H4" s="526"/>
      <c r="I4" s="526"/>
      <c r="J4" s="526"/>
      <c r="K4" s="526"/>
      <c r="L4" s="526"/>
      <c r="M4" s="526"/>
      <c r="N4" s="526"/>
      <c r="O4" s="526"/>
      <c r="P4" s="526"/>
      <c r="Q4" s="526"/>
      <c r="R4" s="526"/>
      <c r="S4" s="526"/>
      <c r="T4" s="526"/>
      <c r="U4" s="526"/>
      <c r="V4" s="526"/>
      <c r="W4" s="526"/>
      <c r="X4" s="526"/>
      <c r="Y4" s="526"/>
      <c r="Z4" s="526"/>
      <c r="AA4" s="528"/>
      <c r="AB4" s="530" t="s">
        <v>28</v>
      </c>
      <c r="AC4" s="527"/>
      <c r="AD4" s="527"/>
      <c r="AE4" s="527"/>
      <c r="AF4" s="527"/>
      <c r="AG4" s="527"/>
      <c r="AH4" s="527"/>
      <c r="AI4" s="527"/>
      <c r="AJ4" s="527"/>
      <c r="AK4" s="527"/>
      <c r="AL4" s="527"/>
      <c r="AM4" s="527"/>
      <c r="AN4" s="527"/>
      <c r="AO4" s="527"/>
      <c r="AP4" s="527"/>
      <c r="AQ4" s="527"/>
      <c r="AR4" s="527"/>
      <c r="AS4" s="531"/>
    </row>
    <row r="5" spans="1:59" s="1" customFormat="1" ht="18.75" customHeight="1" thickBot="1">
      <c r="A5" s="525" t="s">
        <v>29</v>
      </c>
      <c r="B5" s="526"/>
      <c r="C5" s="526"/>
      <c r="D5" s="105" t="s">
        <v>30</v>
      </c>
      <c r="E5" s="526" t="s">
        <v>31</v>
      </c>
      <c r="F5" s="526"/>
      <c r="G5" s="526"/>
      <c r="H5" s="526"/>
      <c r="I5" s="526"/>
      <c r="J5" s="526"/>
      <c r="K5" s="526"/>
      <c r="L5" s="528"/>
      <c r="M5" s="530" t="s">
        <v>26</v>
      </c>
      <c r="N5" s="527"/>
      <c r="O5" s="527"/>
      <c r="P5" s="527"/>
      <c r="Q5" s="527"/>
      <c r="R5" s="527"/>
      <c r="S5" s="527"/>
      <c r="T5" s="527"/>
      <c r="U5" s="527"/>
      <c r="V5" s="527"/>
      <c r="W5" s="525" t="s">
        <v>32</v>
      </c>
      <c r="X5" s="526"/>
      <c r="Y5" s="526"/>
      <c r="Z5" s="526"/>
      <c r="AA5" s="526"/>
      <c r="AB5" s="526"/>
      <c r="AC5" s="526"/>
      <c r="AD5" s="526"/>
      <c r="AE5" s="528"/>
      <c r="AF5" s="534" t="s">
        <v>28</v>
      </c>
      <c r="AG5" s="535"/>
      <c r="AH5" s="535"/>
      <c r="AI5" s="535"/>
      <c r="AJ5" s="535"/>
      <c r="AK5" s="535"/>
      <c r="AL5" s="535"/>
      <c r="AM5" s="535"/>
      <c r="AN5" s="535"/>
      <c r="AO5" s="535"/>
      <c r="AP5" s="535"/>
      <c r="AQ5" s="535"/>
      <c r="AR5" s="535"/>
      <c r="AS5" s="536"/>
    </row>
    <row r="6" spans="1:59" s="1" customFormat="1" ht="18.75" customHeight="1" thickBot="1">
      <c r="A6" s="525" t="s">
        <v>411</v>
      </c>
      <c r="B6" s="526"/>
      <c r="C6" s="526"/>
      <c r="D6" s="526"/>
      <c r="E6" s="526"/>
      <c r="F6" s="526"/>
      <c r="G6" s="526"/>
      <c r="H6" s="526"/>
      <c r="I6" s="526"/>
      <c r="J6" s="526"/>
      <c r="K6" s="526"/>
      <c r="L6" s="528"/>
      <c r="M6" s="530" t="s">
        <v>34</v>
      </c>
      <c r="N6" s="527"/>
      <c r="O6" s="527"/>
      <c r="P6" s="527"/>
      <c r="Q6" s="527"/>
      <c r="R6" s="527"/>
      <c r="S6" s="527"/>
      <c r="T6" s="527"/>
      <c r="U6" s="527"/>
      <c r="V6" s="527"/>
      <c r="W6" s="525" t="s">
        <v>35</v>
      </c>
      <c r="X6" s="526"/>
      <c r="Y6" s="526"/>
      <c r="Z6" s="526"/>
      <c r="AA6" s="526"/>
      <c r="AB6" s="526"/>
      <c r="AC6" s="526"/>
      <c r="AD6" s="526"/>
      <c r="AE6" s="528"/>
      <c r="AF6" s="545" t="s">
        <v>36</v>
      </c>
      <c r="AG6" s="546"/>
      <c r="AH6" s="546"/>
      <c r="AI6" s="546"/>
      <c r="AJ6" s="546"/>
      <c r="AK6" s="546"/>
      <c r="AL6" s="546"/>
      <c r="AM6" s="546"/>
      <c r="AN6" s="546"/>
      <c r="AO6" s="546"/>
      <c r="AP6" s="546"/>
      <c r="AQ6" s="546"/>
      <c r="AR6" s="546"/>
      <c r="AS6" s="547"/>
    </row>
    <row r="7" spans="1:59" s="1" customFormat="1" ht="18.75" customHeight="1">
      <c r="A7" s="554" t="s">
        <v>37</v>
      </c>
      <c r="B7" s="557" t="s">
        <v>5</v>
      </c>
      <c r="C7" s="549" t="s">
        <v>6</v>
      </c>
      <c r="D7" s="559" t="s">
        <v>7</v>
      </c>
      <c r="E7" s="557" t="s">
        <v>8</v>
      </c>
      <c r="F7" s="559"/>
      <c r="G7" s="559"/>
      <c r="H7" s="559"/>
      <c r="I7" s="559"/>
      <c r="J7" s="559"/>
      <c r="K7" s="561"/>
      <c r="L7" s="557" t="s">
        <v>9</v>
      </c>
      <c r="M7" s="559"/>
      <c r="N7" s="559"/>
      <c r="O7" s="559"/>
      <c r="P7" s="559"/>
      <c r="Q7" s="559"/>
      <c r="R7" s="561"/>
      <c r="S7" s="557" t="s">
        <v>10</v>
      </c>
      <c r="T7" s="559"/>
      <c r="U7" s="559"/>
      <c r="V7" s="559"/>
      <c r="W7" s="559"/>
      <c r="X7" s="559"/>
      <c r="Y7" s="561"/>
      <c r="Z7" s="562" t="s">
        <v>11</v>
      </c>
      <c r="AA7" s="559"/>
      <c r="AB7" s="559"/>
      <c r="AC7" s="559"/>
      <c r="AD7" s="559"/>
      <c r="AE7" s="559"/>
      <c r="AF7" s="563"/>
      <c r="AG7" s="385"/>
      <c r="AH7" s="386"/>
      <c r="AI7" s="387"/>
      <c r="AJ7" s="548" t="s">
        <v>1</v>
      </c>
      <c r="AK7" s="549"/>
      <c r="AL7" s="549"/>
      <c r="AM7" s="549" t="s">
        <v>13</v>
      </c>
      <c r="AN7" s="549"/>
      <c r="AO7" s="549"/>
      <c r="AP7" s="549" t="s">
        <v>14</v>
      </c>
      <c r="AQ7" s="549"/>
      <c r="AR7" s="549"/>
      <c r="AS7" s="552" t="s">
        <v>38</v>
      </c>
    </row>
    <row r="8" spans="1:59" s="1" customFormat="1" ht="18.75" customHeight="1">
      <c r="A8" s="555"/>
      <c r="B8" s="558"/>
      <c r="C8" s="551"/>
      <c r="D8" s="560"/>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3">
        <v>22</v>
      </c>
      <c r="AA8" s="112">
        <v>23</v>
      </c>
      <c r="AB8" s="112">
        <v>24</v>
      </c>
      <c r="AC8" s="112">
        <v>25</v>
      </c>
      <c r="AD8" s="112">
        <v>26</v>
      </c>
      <c r="AE8" s="112">
        <v>27</v>
      </c>
      <c r="AF8" s="383">
        <v>28</v>
      </c>
      <c r="AG8" s="388">
        <v>29</v>
      </c>
      <c r="AH8" s="389">
        <v>30</v>
      </c>
      <c r="AI8" s="390">
        <v>31</v>
      </c>
      <c r="AJ8" s="550"/>
      <c r="AK8" s="551"/>
      <c r="AL8" s="551"/>
      <c r="AM8" s="551"/>
      <c r="AN8" s="551"/>
      <c r="AO8" s="551"/>
      <c r="AP8" s="551"/>
      <c r="AQ8" s="551"/>
      <c r="AR8" s="551"/>
      <c r="AS8" s="553"/>
      <c r="AU8" s="459"/>
    </row>
    <row r="9" spans="1:59" s="1" customFormat="1" ht="18.75" customHeight="1">
      <c r="A9" s="555"/>
      <c r="B9" s="558"/>
      <c r="C9" s="551"/>
      <c r="D9" s="560"/>
      <c r="E9" s="219" t="e">
        <f>IF(DAY(EOMONTH($E$2,0))&lt;E$8,"-",DATE(YEAR($E$2),MONTH($E$2),E$8))</f>
        <v>#VALUE!</v>
      </c>
      <c r="F9" s="400" t="e">
        <f t="shared" ref="F9:AI9" si="0">IF(DAY(EOMONTH($E$2,0))&lt;F$8,"-",DATE(YEAR($E$2),MONTH($E$2),F$8))</f>
        <v>#VALUE!</v>
      </c>
      <c r="G9" s="400" t="e">
        <f t="shared" si="0"/>
        <v>#VALUE!</v>
      </c>
      <c r="H9" s="400" t="e">
        <f t="shared" si="0"/>
        <v>#VALUE!</v>
      </c>
      <c r="I9" s="400" t="e">
        <f t="shared" si="0"/>
        <v>#VALUE!</v>
      </c>
      <c r="J9" s="400" t="e">
        <f t="shared" si="0"/>
        <v>#VALUE!</v>
      </c>
      <c r="K9" s="401" t="e">
        <f t="shared" si="0"/>
        <v>#VALUE!</v>
      </c>
      <c r="L9" s="402" t="e">
        <f t="shared" si="0"/>
        <v>#VALUE!</v>
      </c>
      <c r="M9" s="400" t="e">
        <f t="shared" si="0"/>
        <v>#VALUE!</v>
      </c>
      <c r="N9" s="400" t="e">
        <f t="shared" si="0"/>
        <v>#VALUE!</v>
      </c>
      <c r="O9" s="400" t="e">
        <f t="shared" si="0"/>
        <v>#VALUE!</v>
      </c>
      <c r="P9" s="400" t="e">
        <f t="shared" si="0"/>
        <v>#VALUE!</v>
      </c>
      <c r="Q9" s="400" t="e">
        <f t="shared" si="0"/>
        <v>#VALUE!</v>
      </c>
      <c r="R9" s="401" t="e">
        <f t="shared" si="0"/>
        <v>#VALUE!</v>
      </c>
      <c r="S9" s="402" t="e">
        <f t="shared" si="0"/>
        <v>#VALUE!</v>
      </c>
      <c r="T9" s="400" t="e">
        <f t="shared" si="0"/>
        <v>#VALUE!</v>
      </c>
      <c r="U9" s="400" t="e">
        <f t="shared" si="0"/>
        <v>#VALUE!</v>
      </c>
      <c r="V9" s="400" t="e">
        <f t="shared" si="0"/>
        <v>#VALUE!</v>
      </c>
      <c r="W9" s="400" t="e">
        <f t="shared" si="0"/>
        <v>#VALUE!</v>
      </c>
      <c r="X9" s="400" t="e">
        <f t="shared" si="0"/>
        <v>#VALUE!</v>
      </c>
      <c r="Y9" s="401" t="e">
        <f t="shared" si="0"/>
        <v>#VALUE!</v>
      </c>
      <c r="Z9" s="403" t="e">
        <f t="shared" si="0"/>
        <v>#VALUE!</v>
      </c>
      <c r="AA9" s="400" t="e">
        <f t="shared" si="0"/>
        <v>#VALUE!</v>
      </c>
      <c r="AB9" s="400" t="e">
        <f t="shared" si="0"/>
        <v>#VALUE!</v>
      </c>
      <c r="AC9" s="400" t="e">
        <f t="shared" si="0"/>
        <v>#VALUE!</v>
      </c>
      <c r="AD9" s="400" t="e">
        <f t="shared" si="0"/>
        <v>#VALUE!</v>
      </c>
      <c r="AE9" s="400" t="e">
        <f t="shared" si="0"/>
        <v>#VALUE!</v>
      </c>
      <c r="AF9" s="404" t="e">
        <f t="shared" si="0"/>
        <v>#VALUE!</v>
      </c>
      <c r="AG9" s="405" t="e">
        <f t="shared" si="0"/>
        <v>#VALUE!</v>
      </c>
      <c r="AH9" s="406" t="e">
        <f t="shared" si="0"/>
        <v>#VALUE!</v>
      </c>
      <c r="AI9" s="407" t="e">
        <f t="shared" si="0"/>
        <v>#VALUE!</v>
      </c>
      <c r="AJ9" s="550"/>
      <c r="AK9" s="551"/>
      <c r="AL9" s="551"/>
      <c r="AM9" s="551"/>
      <c r="AN9" s="551"/>
      <c r="AO9" s="551"/>
      <c r="AP9" s="551"/>
      <c r="AQ9" s="551"/>
      <c r="AR9" s="551"/>
      <c r="AS9" s="553"/>
    </row>
    <row r="10" spans="1:59" s="1" customFormat="1" ht="17.25" customHeight="1">
      <c r="A10" s="555"/>
      <c r="B10" s="6"/>
      <c r="C10" s="10"/>
      <c r="D10" s="10"/>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53"/>
      <c r="AG10" s="395"/>
      <c r="AH10" s="391"/>
      <c r="AI10" s="392"/>
      <c r="AJ10" s="537">
        <f>SUM(E10:AF10)</f>
        <v>0</v>
      </c>
      <c r="AK10" s="537"/>
      <c r="AL10" s="538"/>
      <c r="AM10" s="539">
        <f>ROUNDDOWN(AJ10/4,1)</f>
        <v>0</v>
      </c>
      <c r="AN10" s="537"/>
      <c r="AO10" s="538"/>
      <c r="AP10" s="540">
        <f>IFERROR(IF(AJ10/4/$AD$51&gt;1,1,ROUNDDOWN(AJ10/4/$AD$51,1)),0)</f>
        <v>0</v>
      </c>
      <c r="AQ10" s="541"/>
      <c r="AR10" s="542"/>
      <c r="AS10" s="17"/>
    </row>
    <row r="11" spans="1:59" s="1" customFormat="1" ht="17.25" customHeight="1">
      <c r="A11" s="555"/>
      <c r="B11" s="6"/>
      <c r="C11" s="10"/>
      <c r="D11" s="10"/>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53"/>
      <c r="AG11" s="395"/>
      <c r="AH11" s="391"/>
      <c r="AI11" s="392"/>
      <c r="AJ11" s="537">
        <f t="shared" ref="AJ11:AJ49" si="1">SUM(E11:AF11)</f>
        <v>0</v>
      </c>
      <c r="AK11" s="537"/>
      <c r="AL11" s="538"/>
      <c r="AM11" s="539">
        <f t="shared" ref="AM11:AM49" si="2">ROUNDDOWN(AJ11/4,1)</f>
        <v>0</v>
      </c>
      <c r="AN11" s="537"/>
      <c r="AO11" s="538"/>
      <c r="AP11" s="540">
        <f t="shared" ref="AP11:AP49" si="3">IFERROR(IF(AJ11/4/$AD$51&gt;1,1,ROUNDDOWN(AJ11/4/$AD$51,1)),0)</f>
        <v>0</v>
      </c>
      <c r="AQ11" s="541"/>
      <c r="AR11" s="542"/>
      <c r="AS11" s="17"/>
    </row>
    <row r="12" spans="1:59" s="1" customFormat="1" ht="17.25" customHeight="1">
      <c r="A12" s="555"/>
      <c r="B12" s="6"/>
      <c r="C12" s="10"/>
      <c r="D12" s="10"/>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53"/>
      <c r="AG12" s="395"/>
      <c r="AH12" s="391"/>
      <c r="AI12" s="392"/>
      <c r="AJ12" s="537">
        <f t="shared" si="1"/>
        <v>0</v>
      </c>
      <c r="AK12" s="537"/>
      <c r="AL12" s="538"/>
      <c r="AM12" s="539">
        <f t="shared" si="2"/>
        <v>0</v>
      </c>
      <c r="AN12" s="537"/>
      <c r="AO12" s="538"/>
      <c r="AP12" s="540">
        <f t="shared" si="3"/>
        <v>0</v>
      </c>
      <c r="AQ12" s="541"/>
      <c r="AR12" s="542"/>
      <c r="AS12" s="17"/>
    </row>
    <row r="13" spans="1:59" s="1" customFormat="1" ht="17.25" customHeight="1">
      <c r="A13" s="555"/>
      <c r="B13" s="6"/>
      <c r="C13" s="10"/>
      <c r="D13" s="10"/>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53"/>
      <c r="AG13" s="395"/>
      <c r="AH13" s="391"/>
      <c r="AI13" s="392"/>
      <c r="AJ13" s="537">
        <f t="shared" ref="AJ13:AJ14" si="4">SUM(E13:AF13)</f>
        <v>0</v>
      </c>
      <c r="AK13" s="537"/>
      <c r="AL13" s="538"/>
      <c r="AM13" s="539">
        <f t="shared" ref="AM13:AM39" si="5">ROUNDDOWN(AJ13/4,1)</f>
        <v>0</v>
      </c>
      <c r="AN13" s="537"/>
      <c r="AO13" s="538"/>
      <c r="AP13" s="540">
        <f t="shared" si="3"/>
        <v>0</v>
      </c>
      <c r="AQ13" s="541"/>
      <c r="AR13" s="542"/>
      <c r="AS13" s="17"/>
    </row>
    <row r="14" spans="1:59" s="1" customFormat="1" ht="17.25" customHeight="1">
      <c r="A14" s="555"/>
      <c r="B14" s="6"/>
      <c r="C14" s="10"/>
      <c r="D14" s="10"/>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53"/>
      <c r="AG14" s="395"/>
      <c r="AH14" s="391"/>
      <c r="AI14" s="392"/>
      <c r="AJ14" s="537">
        <f t="shared" si="4"/>
        <v>0</v>
      </c>
      <c r="AK14" s="537"/>
      <c r="AL14" s="538"/>
      <c r="AM14" s="539">
        <f t="shared" ref="AM14:AM33" si="6">ROUNDDOWN(AJ14/4,1)</f>
        <v>0</v>
      </c>
      <c r="AN14" s="537"/>
      <c r="AO14" s="538"/>
      <c r="AP14" s="540">
        <f t="shared" si="3"/>
        <v>0</v>
      </c>
      <c r="AQ14" s="541"/>
      <c r="AR14" s="542"/>
      <c r="AS14" s="17"/>
    </row>
    <row r="15" spans="1:59" s="1" customFormat="1" ht="17.25" customHeight="1">
      <c r="A15" s="555"/>
      <c r="B15" s="6"/>
      <c r="C15" s="10"/>
      <c r="D15" s="10"/>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53"/>
      <c r="AG15" s="395"/>
      <c r="AH15" s="391"/>
      <c r="AI15" s="392"/>
      <c r="AJ15" s="537">
        <f t="shared" ref="AJ15:AJ34" si="7">SUM(E15:AF15)</f>
        <v>0</v>
      </c>
      <c r="AK15" s="537"/>
      <c r="AL15" s="538"/>
      <c r="AM15" s="539">
        <f t="shared" si="6"/>
        <v>0</v>
      </c>
      <c r="AN15" s="537"/>
      <c r="AO15" s="538"/>
      <c r="AP15" s="540">
        <f t="shared" si="3"/>
        <v>0</v>
      </c>
      <c r="AQ15" s="541"/>
      <c r="AR15" s="542"/>
      <c r="AS15" s="17"/>
    </row>
    <row r="16" spans="1:59" s="1" customFormat="1" ht="17.25" customHeight="1">
      <c r="A16" s="555"/>
      <c r="B16" s="6"/>
      <c r="C16" s="10"/>
      <c r="D16" s="10"/>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53"/>
      <c r="AG16" s="395"/>
      <c r="AH16" s="391"/>
      <c r="AI16" s="392"/>
      <c r="AJ16" s="537">
        <f t="shared" si="7"/>
        <v>0</v>
      </c>
      <c r="AK16" s="537"/>
      <c r="AL16" s="538"/>
      <c r="AM16" s="539">
        <f t="shared" si="6"/>
        <v>0</v>
      </c>
      <c r="AN16" s="537"/>
      <c r="AO16" s="538"/>
      <c r="AP16" s="540">
        <f t="shared" si="3"/>
        <v>0</v>
      </c>
      <c r="AQ16" s="541"/>
      <c r="AR16" s="542"/>
      <c r="AS16" s="17"/>
    </row>
    <row r="17" spans="1:45" s="1" customFormat="1" ht="17.25" customHeight="1">
      <c r="A17" s="555"/>
      <c r="B17" s="6"/>
      <c r="C17" s="10"/>
      <c r="D17" s="10"/>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53"/>
      <c r="AG17" s="395"/>
      <c r="AH17" s="391"/>
      <c r="AI17" s="392"/>
      <c r="AJ17" s="537">
        <f t="shared" si="7"/>
        <v>0</v>
      </c>
      <c r="AK17" s="537"/>
      <c r="AL17" s="538"/>
      <c r="AM17" s="539">
        <f t="shared" si="6"/>
        <v>0</v>
      </c>
      <c r="AN17" s="537"/>
      <c r="AO17" s="538"/>
      <c r="AP17" s="540">
        <f t="shared" si="3"/>
        <v>0</v>
      </c>
      <c r="AQ17" s="541"/>
      <c r="AR17" s="542"/>
      <c r="AS17" s="17"/>
    </row>
    <row r="18" spans="1:45" s="1" customFormat="1" ht="17.25" customHeight="1">
      <c r="A18" s="555"/>
      <c r="B18" s="6"/>
      <c r="C18" s="10"/>
      <c r="D18" s="10"/>
      <c r="E18" s="6"/>
      <c r="F18" s="14"/>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53"/>
      <c r="AG18" s="395"/>
      <c r="AH18" s="391"/>
      <c r="AI18" s="392"/>
      <c r="AJ18" s="537">
        <f t="shared" si="7"/>
        <v>0</v>
      </c>
      <c r="AK18" s="537"/>
      <c r="AL18" s="538"/>
      <c r="AM18" s="539">
        <f t="shared" si="6"/>
        <v>0</v>
      </c>
      <c r="AN18" s="537"/>
      <c r="AO18" s="538"/>
      <c r="AP18" s="540">
        <f t="shared" si="3"/>
        <v>0</v>
      </c>
      <c r="AQ18" s="541"/>
      <c r="AR18" s="542"/>
      <c r="AS18" s="17"/>
    </row>
    <row r="19" spans="1:45" s="1" customFormat="1" ht="17.25" customHeight="1">
      <c r="A19" s="555"/>
      <c r="B19" s="6"/>
      <c r="C19" s="10"/>
      <c r="D19" s="10"/>
      <c r="E19" s="6"/>
      <c r="F19" s="14"/>
      <c r="G19" s="14"/>
      <c r="H19" s="14"/>
      <c r="I19" s="14"/>
      <c r="J19" s="10"/>
      <c r="K19" s="16"/>
      <c r="L19" s="6"/>
      <c r="M19" s="14"/>
      <c r="N19" s="14"/>
      <c r="O19" s="14"/>
      <c r="P19" s="14"/>
      <c r="Q19" s="10"/>
      <c r="R19" s="16"/>
      <c r="S19" s="6"/>
      <c r="T19" s="14"/>
      <c r="U19" s="14"/>
      <c r="V19" s="14"/>
      <c r="W19" s="14"/>
      <c r="X19" s="10"/>
      <c r="Y19" s="16"/>
      <c r="Z19" s="6"/>
      <c r="AA19" s="14"/>
      <c r="AB19" s="14"/>
      <c r="AC19" s="14"/>
      <c r="AD19" s="14"/>
      <c r="AE19" s="10"/>
      <c r="AF19" s="53"/>
      <c r="AG19" s="395"/>
      <c r="AH19" s="391"/>
      <c r="AI19" s="392"/>
      <c r="AJ19" s="537">
        <f t="shared" si="7"/>
        <v>0</v>
      </c>
      <c r="AK19" s="537"/>
      <c r="AL19" s="538"/>
      <c r="AM19" s="539">
        <f t="shared" si="6"/>
        <v>0</v>
      </c>
      <c r="AN19" s="537"/>
      <c r="AO19" s="538"/>
      <c r="AP19" s="540">
        <f t="shared" si="3"/>
        <v>0</v>
      </c>
      <c r="AQ19" s="541"/>
      <c r="AR19" s="542"/>
      <c r="AS19" s="17"/>
    </row>
    <row r="20" spans="1:45" s="1" customFormat="1" ht="17.25" customHeight="1">
      <c r="A20" s="555"/>
      <c r="B20" s="6"/>
      <c r="C20" s="10"/>
      <c r="D20" s="10"/>
      <c r="E20" s="6"/>
      <c r="F20" s="14"/>
      <c r="G20" s="14"/>
      <c r="H20" s="14"/>
      <c r="I20" s="14"/>
      <c r="J20" s="10"/>
      <c r="K20" s="16"/>
      <c r="L20" s="6"/>
      <c r="M20" s="14"/>
      <c r="N20" s="14"/>
      <c r="O20" s="14"/>
      <c r="P20" s="14"/>
      <c r="Q20" s="10"/>
      <c r="R20" s="16"/>
      <c r="S20" s="6"/>
      <c r="T20" s="14"/>
      <c r="U20" s="14"/>
      <c r="V20" s="14"/>
      <c r="W20" s="14"/>
      <c r="X20" s="10"/>
      <c r="Y20" s="16"/>
      <c r="Z20" s="6"/>
      <c r="AA20" s="14"/>
      <c r="AB20" s="14"/>
      <c r="AC20" s="14"/>
      <c r="AD20" s="14"/>
      <c r="AE20" s="10"/>
      <c r="AF20" s="53"/>
      <c r="AG20" s="395"/>
      <c r="AH20" s="391"/>
      <c r="AI20" s="392"/>
      <c r="AJ20" s="537">
        <f t="shared" si="7"/>
        <v>0</v>
      </c>
      <c r="AK20" s="537"/>
      <c r="AL20" s="538"/>
      <c r="AM20" s="539">
        <f t="shared" si="6"/>
        <v>0</v>
      </c>
      <c r="AN20" s="537"/>
      <c r="AO20" s="538"/>
      <c r="AP20" s="540">
        <f t="shared" si="3"/>
        <v>0</v>
      </c>
      <c r="AQ20" s="541"/>
      <c r="AR20" s="542"/>
      <c r="AS20" s="17"/>
    </row>
    <row r="21" spans="1:45" s="1" customFormat="1" ht="17.25" customHeight="1">
      <c r="A21" s="555"/>
      <c r="B21" s="6"/>
      <c r="C21" s="10"/>
      <c r="D21" s="10"/>
      <c r="E21" s="6"/>
      <c r="F21" s="14"/>
      <c r="G21" s="14"/>
      <c r="H21" s="14"/>
      <c r="I21" s="14"/>
      <c r="J21" s="10"/>
      <c r="K21" s="16"/>
      <c r="L21" s="6"/>
      <c r="M21" s="14"/>
      <c r="N21" s="14"/>
      <c r="O21" s="14"/>
      <c r="P21" s="14"/>
      <c r="Q21" s="10"/>
      <c r="R21" s="16"/>
      <c r="S21" s="6"/>
      <c r="T21" s="14"/>
      <c r="U21" s="14"/>
      <c r="V21" s="14"/>
      <c r="W21" s="14"/>
      <c r="X21" s="10"/>
      <c r="Y21" s="16"/>
      <c r="Z21" s="6"/>
      <c r="AA21" s="14"/>
      <c r="AB21" s="14"/>
      <c r="AC21" s="14"/>
      <c r="AD21" s="14"/>
      <c r="AE21" s="10"/>
      <c r="AF21" s="53"/>
      <c r="AG21" s="395"/>
      <c r="AH21" s="391"/>
      <c r="AI21" s="392"/>
      <c r="AJ21" s="537">
        <f t="shared" si="7"/>
        <v>0</v>
      </c>
      <c r="AK21" s="537"/>
      <c r="AL21" s="538"/>
      <c r="AM21" s="539">
        <f t="shared" si="6"/>
        <v>0</v>
      </c>
      <c r="AN21" s="537"/>
      <c r="AO21" s="538"/>
      <c r="AP21" s="540">
        <f t="shared" si="3"/>
        <v>0</v>
      </c>
      <c r="AQ21" s="541"/>
      <c r="AR21" s="542"/>
      <c r="AS21" s="17"/>
    </row>
    <row r="22" spans="1:45" s="1" customFormat="1" ht="17.25" customHeight="1">
      <c r="A22" s="555"/>
      <c r="B22" s="6"/>
      <c r="C22" s="10"/>
      <c r="D22" s="10"/>
      <c r="E22" s="6"/>
      <c r="F22" s="14"/>
      <c r="G22" s="14"/>
      <c r="H22" s="14"/>
      <c r="I22" s="14"/>
      <c r="J22" s="10"/>
      <c r="K22" s="16"/>
      <c r="L22" s="6"/>
      <c r="M22" s="14"/>
      <c r="N22" s="14"/>
      <c r="O22" s="14"/>
      <c r="P22" s="14"/>
      <c r="Q22" s="10"/>
      <c r="R22" s="16"/>
      <c r="S22" s="6"/>
      <c r="T22" s="14"/>
      <c r="U22" s="14"/>
      <c r="V22" s="14"/>
      <c r="W22" s="14"/>
      <c r="X22" s="10"/>
      <c r="Y22" s="16"/>
      <c r="Z22" s="6"/>
      <c r="AA22" s="14"/>
      <c r="AB22" s="14"/>
      <c r="AC22" s="14"/>
      <c r="AD22" s="14"/>
      <c r="AE22" s="10"/>
      <c r="AF22" s="53"/>
      <c r="AG22" s="395"/>
      <c r="AH22" s="391"/>
      <c r="AI22" s="392"/>
      <c r="AJ22" s="537">
        <f t="shared" si="7"/>
        <v>0</v>
      </c>
      <c r="AK22" s="537"/>
      <c r="AL22" s="538"/>
      <c r="AM22" s="539">
        <f t="shared" si="6"/>
        <v>0</v>
      </c>
      <c r="AN22" s="537"/>
      <c r="AO22" s="538"/>
      <c r="AP22" s="540">
        <f t="shared" si="3"/>
        <v>0</v>
      </c>
      <c r="AQ22" s="541"/>
      <c r="AR22" s="542"/>
      <c r="AS22" s="17"/>
    </row>
    <row r="23" spans="1:45" s="1" customFormat="1" ht="17.25" customHeight="1">
      <c r="A23" s="555"/>
      <c r="B23" s="6"/>
      <c r="C23" s="10"/>
      <c r="D23" s="10"/>
      <c r="E23" s="6"/>
      <c r="F23" s="14"/>
      <c r="G23" s="14"/>
      <c r="H23" s="14"/>
      <c r="I23" s="14"/>
      <c r="J23" s="10"/>
      <c r="K23" s="16"/>
      <c r="L23" s="6"/>
      <c r="M23" s="14"/>
      <c r="N23" s="14"/>
      <c r="O23" s="14"/>
      <c r="P23" s="14"/>
      <c r="Q23" s="10"/>
      <c r="R23" s="16"/>
      <c r="S23" s="6"/>
      <c r="T23" s="14"/>
      <c r="U23" s="14"/>
      <c r="V23" s="14"/>
      <c r="W23" s="14"/>
      <c r="X23" s="10"/>
      <c r="Y23" s="16"/>
      <c r="Z23" s="6"/>
      <c r="AA23" s="14"/>
      <c r="AB23" s="14"/>
      <c r="AC23" s="14"/>
      <c r="AD23" s="14"/>
      <c r="AE23" s="10"/>
      <c r="AF23" s="53"/>
      <c r="AG23" s="395"/>
      <c r="AH23" s="391"/>
      <c r="AI23" s="392"/>
      <c r="AJ23" s="537">
        <f t="shared" si="7"/>
        <v>0</v>
      </c>
      <c r="AK23" s="537"/>
      <c r="AL23" s="538"/>
      <c r="AM23" s="539">
        <f t="shared" si="6"/>
        <v>0</v>
      </c>
      <c r="AN23" s="537"/>
      <c r="AO23" s="538"/>
      <c r="AP23" s="540">
        <f t="shared" si="3"/>
        <v>0</v>
      </c>
      <c r="AQ23" s="541"/>
      <c r="AR23" s="542"/>
      <c r="AS23" s="17"/>
    </row>
    <row r="24" spans="1:45" s="1" customFormat="1" ht="17.25" customHeight="1">
      <c r="A24" s="555"/>
      <c r="B24" s="6"/>
      <c r="C24" s="10"/>
      <c r="D24" s="10"/>
      <c r="E24" s="6"/>
      <c r="F24" s="14"/>
      <c r="G24" s="14"/>
      <c r="H24" s="14"/>
      <c r="I24" s="14"/>
      <c r="J24" s="10"/>
      <c r="K24" s="16"/>
      <c r="L24" s="6"/>
      <c r="M24" s="14"/>
      <c r="N24" s="14"/>
      <c r="O24" s="14"/>
      <c r="P24" s="14"/>
      <c r="Q24" s="10"/>
      <c r="R24" s="16"/>
      <c r="S24" s="6"/>
      <c r="T24" s="14"/>
      <c r="U24" s="14"/>
      <c r="V24" s="14"/>
      <c r="W24" s="14"/>
      <c r="X24" s="10"/>
      <c r="Y24" s="16"/>
      <c r="Z24" s="6"/>
      <c r="AA24" s="14"/>
      <c r="AB24" s="14"/>
      <c r="AC24" s="14"/>
      <c r="AD24" s="14"/>
      <c r="AE24" s="10"/>
      <c r="AF24" s="53"/>
      <c r="AG24" s="395"/>
      <c r="AH24" s="391"/>
      <c r="AI24" s="392"/>
      <c r="AJ24" s="537">
        <f t="shared" si="7"/>
        <v>0</v>
      </c>
      <c r="AK24" s="537"/>
      <c r="AL24" s="538"/>
      <c r="AM24" s="539">
        <f t="shared" si="6"/>
        <v>0</v>
      </c>
      <c r="AN24" s="537"/>
      <c r="AO24" s="538"/>
      <c r="AP24" s="540">
        <f t="shared" si="3"/>
        <v>0</v>
      </c>
      <c r="AQ24" s="541"/>
      <c r="AR24" s="542"/>
      <c r="AS24" s="17"/>
    </row>
    <row r="25" spans="1:45" s="1" customFormat="1" ht="17.25" customHeight="1">
      <c r="A25" s="555"/>
      <c r="B25" s="6"/>
      <c r="C25" s="10"/>
      <c r="D25" s="10"/>
      <c r="E25" s="6"/>
      <c r="F25" s="14"/>
      <c r="G25" s="14"/>
      <c r="H25" s="14"/>
      <c r="I25" s="14"/>
      <c r="J25" s="10"/>
      <c r="K25" s="16"/>
      <c r="L25" s="6"/>
      <c r="M25" s="14"/>
      <c r="N25" s="14"/>
      <c r="O25" s="14"/>
      <c r="P25" s="14"/>
      <c r="Q25" s="10"/>
      <c r="R25" s="16"/>
      <c r="S25" s="6"/>
      <c r="T25" s="14"/>
      <c r="U25" s="14"/>
      <c r="V25" s="14"/>
      <c r="W25" s="14"/>
      <c r="X25" s="10"/>
      <c r="Y25" s="16"/>
      <c r="Z25" s="6"/>
      <c r="AA25" s="14"/>
      <c r="AB25" s="14"/>
      <c r="AC25" s="14"/>
      <c r="AD25" s="14"/>
      <c r="AE25" s="10"/>
      <c r="AF25" s="53"/>
      <c r="AG25" s="395"/>
      <c r="AH25" s="391"/>
      <c r="AI25" s="392"/>
      <c r="AJ25" s="537">
        <f t="shared" si="7"/>
        <v>0</v>
      </c>
      <c r="AK25" s="537"/>
      <c r="AL25" s="538"/>
      <c r="AM25" s="539">
        <f t="shared" si="6"/>
        <v>0</v>
      </c>
      <c r="AN25" s="537"/>
      <c r="AO25" s="538"/>
      <c r="AP25" s="540">
        <f t="shared" si="3"/>
        <v>0</v>
      </c>
      <c r="AQ25" s="541"/>
      <c r="AR25" s="542"/>
      <c r="AS25" s="17"/>
    </row>
    <row r="26" spans="1:45" s="1" customFormat="1" ht="17.25" customHeight="1">
      <c r="A26" s="555"/>
      <c r="B26" s="6"/>
      <c r="C26" s="10"/>
      <c r="D26" s="10"/>
      <c r="E26" s="6"/>
      <c r="F26" s="14"/>
      <c r="G26" s="14"/>
      <c r="H26" s="14"/>
      <c r="I26" s="14"/>
      <c r="J26" s="10"/>
      <c r="K26" s="16"/>
      <c r="L26" s="6"/>
      <c r="M26" s="14"/>
      <c r="N26" s="14"/>
      <c r="O26" s="14"/>
      <c r="P26" s="14"/>
      <c r="Q26" s="10"/>
      <c r="R26" s="16"/>
      <c r="S26" s="6"/>
      <c r="T26" s="14"/>
      <c r="U26" s="14"/>
      <c r="V26" s="14"/>
      <c r="W26" s="14"/>
      <c r="X26" s="10"/>
      <c r="Y26" s="16"/>
      <c r="Z26" s="6"/>
      <c r="AA26" s="14"/>
      <c r="AB26" s="14"/>
      <c r="AC26" s="14"/>
      <c r="AD26" s="14"/>
      <c r="AE26" s="10"/>
      <c r="AF26" s="53"/>
      <c r="AG26" s="395"/>
      <c r="AH26" s="391"/>
      <c r="AI26" s="392"/>
      <c r="AJ26" s="537">
        <f t="shared" si="7"/>
        <v>0</v>
      </c>
      <c r="AK26" s="537"/>
      <c r="AL26" s="538"/>
      <c r="AM26" s="539">
        <f t="shared" si="6"/>
        <v>0</v>
      </c>
      <c r="AN26" s="537"/>
      <c r="AO26" s="538"/>
      <c r="AP26" s="540">
        <f t="shared" si="3"/>
        <v>0</v>
      </c>
      <c r="AQ26" s="541"/>
      <c r="AR26" s="542"/>
      <c r="AS26" s="17"/>
    </row>
    <row r="27" spans="1:45" s="1" customFormat="1" ht="17.25" customHeight="1">
      <c r="A27" s="555"/>
      <c r="B27" s="6"/>
      <c r="C27" s="10"/>
      <c r="D27" s="10"/>
      <c r="E27" s="6"/>
      <c r="F27" s="14"/>
      <c r="G27" s="14"/>
      <c r="H27" s="14"/>
      <c r="I27" s="14"/>
      <c r="J27" s="10"/>
      <c r="K27" s="16"/>
      <c r="L27" s="6"/>
      <c r="M27" s="14"/>
      <c r="N27" s="14"/>
      <c r="O27" s="14"/>
      <c r="P27" s="14"/>
      <c r="Q27" s="10"/>
      <c r="R27" s="16"/>
      <c r="S27" s="6"/>
      <c r="T27" s="14"/>
      <c r="U27" s="14"/>
      <c r="V27" s="14"/>
      <c r="W27" s="14"/>
      <c r="X27" s="10"/>
      <c r="Y27" s="16"/>
      <c r="Z27" s="6"/>
      <c r="AA27" s="14"/>
      <c r="AB27" s="14"/>
      <c r="AC27" s="14"/>
      <c r="AD27" s="14"/>
      <c r="AE27" s="10"/>
      <c r="AF27" s="53"/>
      <c r="AG27" s="395"/>
      <c r="AH27" s="391"/>
      <c r="AI27" s="392"/>
      <c r="AJ27" s="537">
        <f t="shared" si="7"/>
        <v>0</v>
      </c>
      <c r="AK27" s="537"/>
      <c r="AL27" s="538"/>
      <c r="AM27" s="539">
        <f t="shared" si="6"/>
        <v>0</v>
      </c>
      <c r="AN27" s="537"/>
      <c r="AO27" s="538"/>
      <c r="AP27" s="540">
        <f t="shared" si="3"/>
        <v>0</v>
      </c>
      <c r="AQ27" s="541"/>
      <c r="AR27" s="542"/>
      <c r="AS27" s="17"/>
    </row>
    <row r="28" spans="1:45" s="1" customFormat="1" ht="17.25" customHeight="1">
      <c r="A28" s="555"/>
      <c r="B28" s="6"/>
      <c r="C28" s="10"/>
      <c r="D28" s="10"/>
      <c r="E28" s="6"/>
      <c r="F28" s="14"/>
      <c r="G28" s="14"/>
      <c r="H28" s="14"/>
      <c r="I28" s="14"/>
      <c r="J28" s="10"/>
      <c r="K28" s="16"/>
      <c r="L28" s="6"/>
      <c r="M28" s="14"/>
      <c r="N28" s="14"/>
      <c r="O28" s="14"/>
      <c r="P28" s="14"/>
      <c r="Q28" s="10"/>
      <c r="R28" s="16"/>
      <c r="S28" s="6"/>
      <c r="T28" s="14"/>
      <c r="U28" s="14"/>
      <c r="V28" s="14"/>
      <c r="W28" s="14"/>
      <c r="X28" s="10"/>
      <c r="Y28" s="16"/>
      <c r="Z28" s="6"/>
      <c r="AA28" s="14"/>
      <c r="AB28" s="14"/>
      <c r="AC28" s="14"/>
      <c r="AD28" s="14"/>
      <c r="AE28" s="10"/>
      <c r="AF28" s="53"/>
      <c r="AG28" s="395"/>
      <c r="AH28" s="391"/>
      <c r="AI28" s="392"/>
      <c r="AJ28" s="537">
        <f t="shared" si="7"/>
        <v>0</v>
      </c>
      <c r="AK28" s="537"/>
      <c r="AL28" s="538"/>
      <c r="AM28" s="539">
        <f t="shared" si="6"/>
        <v>0</v>
      </c>
      <c r="AN28" s="537"/>
      <c r="AO28" s="538"/>
      <c r="AP28" s="540">
        <f t="shared" si="3"/>
        <v>0</v>
      </c>
      <c r="AQ28" s="541"/>
      <c r="AR28" s="542"/>
      <c r="AS28" s="17"/>
    </row>
    <row r="29" spans="1:45" s="1" customFormat="1" ht="17.25" customHeight="1">
      <c r="A29" s="555"/>
      <c r="B29" s="6"/>
      <c r="C29" s="10"/>
      <c r="D29" s="10"/>
      <c r="E29" s="6"/>
      <c r="F29" s="14"/>
      <c r="G29" s="14"/>
      <c r="H29" s="14"/>
      <c r="I29" s="14"/>
      <c r="J29" s="10"/>
      <c r="K29" s="16"/>
      <c r="L29" s="6"/>
      <c r="M29" s="14"/>
      <c r="N29" s="14"/>
      <c r="O29" s="14"/>
      <c r="P29" s="14"/>
      <c r="Q29" s="10"/>
      <c r="R29" s="16"/>
      <c r="S29" s="6"/>
      <c r="T29" s="14"/>
      <c r="U29" s="14"/>
      <c r="V29" s="14"/>
      <c r="W29" s="14"/>
      <c r="X29" s="10"/>
      <c r="Y29" s="16"/>
      <c r="Z29" s="6"/>
      <c r="AA29" s="14"/>
      <c r="AB29" s="14"/>
      <c r="AC29" s="14"/>
      <c r="AD29" s="14"/>
      <c r="AE29" s="10"/>
      <c r="AF29" s="53"/>
      <c r="AG29" s="395"/>
      <c r="AH29" s="391"/>
      <c r="AI29" s="392"/>
      <c r="AJ29" s="537">
        <f t="shared" si="7"/>
        <v>0</v>
      </c>
      <c r="AK29" s="537"/>
      <c r="AL29" s="538"/>
      <c r="AM29" s="539">
        <f t="shared" si="6"/>
        <v>0</v>
      </c>
      <c r="AN29" s="537"/>
      <c r="AO29" s="538"/>
      <c r="AP29" s="540">
        <f t="shared" si="3"/>
        <v>0</v>
      </c>
      <c r="AQ29" s="541"/>
      <c r="AR29" s="542"/>
      <c r="AS29" s="17"/>
    </row>
    <row r="30" spans="1:45" s="1" customFormat="1" ht="17.25" customHeight="1">
      <c r="A30" s="555"/>
      <c r="B30" s="6"/>
      <c r="C30" s="10"/>
      <c r="D30" s="10"/>
      <c r="E30" s="6"/>
      <c r="F30" s="14"/>
      <c r="G30" s="14"/>
      <c r="H30" s="14"/>
      <c r="I30" s="14"/>
      <c r="J30" s="10"/>
      <c r="K30" s="16"/>
      <c r="L30" s="6"/>
      <c r="M30" s="14"/>
      <c r="N30" s="14"/>
      <c r="O30" s="14"/>
      <c r="P30" s="14"/>
      <c r="Q30" s="10"/>
      <c r="R30" s="16"/>
      <c r="S30" s="6"/>
      <c r="T30" s="14"/>
      <c r="U30" s="14"/>
      <c r="V30" s="14"/>
      <c r="W30" s="14"/>
      <c r="X30" s="10"/>
      <c r="Y30" s="16"/>
      <c r="Z30" s="6"/>
      <c r="AA30" s="14"/>
      <c r="AB30" s="14"/>
      <c r="AC30" s="14"/>
      <c r="AD30" s="14"/>
      <c r="AE30" s="10"/>
      <c r="AF30" s="53"/>
      <c r="AG30" s="395"/>
      <c r="AH30" s="391"/>
      <c r="AI30" s="392"/>
      <c r="AJ30" s="537">
        <f t="shared" si="7"/>
        <v>0</v>
      </c>
      <c r="AK30" s="537"/>
      <c r="AL30" s="538"/>
      <c r="AM30" s="539">
        <f t="shared" si="6"/>
        <v>0</v>
      </c>
      <c r="AN30" s="537"/>
      <c r="AO30" s="538"/>
      <c r="AP30" s="540">
        <f t="shared" si="3"/>
        <v>0</v>
      </c>
      <c r="AQ30" s="541"/>
      <c r="AR30" s="542"/>
      <c r="AS30" s="17"/>
    </row>
    <row r="31" spans="1:45" s="1" customFormat="1" ht="17.25" customHeight="1">
      <c r="A31" s="555"/>
      <c r="B31" s="6"/>
      <c r="C31" s="10"/>
      <c r="D31" s="10"/>
      <c r="E31" s="6"/>
      <c r="F31" s="14"/>
      <c r="G31" s="14"/>
      <c r="H31" s="14"/>
      <c r="I31" s="14"/>
      <c r="J31" s="10"/>
      <c r="K31" s="16"/>
      <c r="L31" s="6"/>
      <c r="M31" s="14"/>
      <c r="N31" s="14"/>
      <c r="O31" s="14"/>
      <c r="P31" s="14"/>
      <c r="Q31" s="10"/>
      <c r="R31" s="16"/>
      <c r="S31" s="6"/>
      <c r="T31" s="14"/>
      <c r="U31" s="14"/>
      <c r="V31" s="14"/>
      <c r="W31" s="14"/>
      <c r="X31" s="10"/>
      <c r="Y31" s="16"/>
      <c r="Z31" s="6"/>
      <c r="AA31" s="14"/>
      <c r="AB31" s="14"/>
      <c r="AC31" s="14"/>
      <c r="AD31" s="14"/>
      <c r="AE31" s="10"/>
      <c r="AF31" s="53"/>
      <c r="AG31" s="395"/>
      <c r="AH31" s="391"/>
      <c r="AI31" s="392"/>
      <c r="AJ31" s="537">
        <f t="shared" si="7"/>
        <v>0</v>
      </c>
      <c r="AK31" s="537"/>
      <c r="AL31" s="538"/>
      <c r="AM31" s="539">
        <f t="shared" si="6"/>
        <v>0</v>
      </c>
      <c r="AN31" s="537"/>
      <c r="AO31" s="538"/>
      <c r="AP31" s="540">
        <f t="shared" si="3"/>
        <v>0</v>
      </c>
      <c r="AQ31" s="541"/>
      <c r="AR31" s="542"/>
      <c r="AS31" s="17"/>
    </row>
    <row r="32" spans="1:45" s="1" customFormat="1" ht="17.25" customHeight="1">
      <c r="A32" s="555"/>
      <c r="B32" s="6"/>
      <c r="C32" s="10"/>
      <c r="D32" s="10"/>
      <c r="E32" s="6"/>
      <c r="F32" s="14"/>
      <c r="G32" s="14"/>
      <c r="H32" s="14"/>
      <c r="I32" s="14"/>
      <c r="J32" s="10"/>
      <c r="K32" s="16"/>
      <c r="L32" s="6"/>
      <c r="M32" s="14"/>
      <c r="N32" s="14"/>
      <c r="O32" s="14"/>
      <c r="P32" s="14"/>
      <c r="Q32" s="10"/>
      <c r="R32" s="16"/>
      <c r="S32" s="6"/>
      <c r="T32" s="14"/>
      <c r="U32" s="14"/>
      <c r="V32" s="14"/>
      <c r="W32" s="14"/>
      <c r="X32" s="10"/>
      <c r="Y32" s="16"/>
      <c r="Z32" s="6"/>
      <c r="AA32" s="14"/>
      <c r="AB32" s="14"/>
      <c r="AC32" s="14"/>
      <c r="AD32" s="14"/>
      <c r="AE32" s="10"/>
      <c r="AF32" s="53"/>
      <c r="AG32" s="395"/>
      <c r="AH32" s="391"/>
      <c r="AI32" s="392"/>
      <c r="AJ32" s="537">
        <f t="shared" si="7"/>
        <v>0</v>
      </c>
      <c r="AK32" s="537"/>
      <c r="AL32" s="538"/>
      <c r="AM32" s="539">
        <f t="shared" si="6"/>
        <v>0</v>
      </c>
      <c r="AN32" s="537"/>
      <c r="AO32" s="538"/>
      <c r="AP32" s="540">
        <f t="shared" si="3"/>
        <v>0</v>
      </c>
      <c r="AQ32" s="541"/>
      <c r="AR32" s="542"/>
      <c r="AS32" s="17"/>
    </row>
    <row r="33" spans="1:45" s="1" customFormat="1" ht="17.25" customHeight="1">
      <c r="A33" s="555"/>
      <c r="B33" s="6"/>
      <c r="C33" s="10"/>
      <c r="D33" s="10"/>
      <c r="E33" s="6"/>
      <c r="F33" s="14"/>
      <c r="G33" s="14"/>
      <c r="H33" s="14"/>
      <c r="I33" s="14"/>
      <c r="J33" s="10"/>
      <c r="K33" s="16"/>
      <c r="L33" s="6"/>
      <c r="M33" s="14"/>
      <c r="N33" s="14"/>
      <c r="O33" s="14"/>
      <c r="P33" s="14"/>
      <c r="Q33" s="10"/>
      <c r="R33" s="16"/>
      <c r="S33" s="6"/>
      <c r="T33" s="14"/>
      <c r="U33" s="14"/>
      <c r="V33" s="14"/>
      <c r="W33" s="14"/>
      <c r="X33" s="10"/>
      <c r="Y33" s="16"/>
      <c r="Z33" s="6"/>
      <c r="AA33" s="14"/>
      <c r="AB33" s="14"/>
      <c r="AC33" s="14"/>
      <c r="AD33" s="14"/>
      <c r="AE33" s="10"/>
      <c r="AF33" s="53"/>
      <c r="AG33" s="395"/>
      <c r="AH33" s="391"/>
      <c r="AI33" s="392"/>
      <c r="AJ33" s="537">
        <f t="shared" si="7"/>
        <v>0</v>
      </c>
      <c r="AK33" s="537"/>
      <c r="AL33" s="538"/>
      <c r="AM33" s="539">
        <f t="shared" si="6"/>
        <v>0</v>
      </c>
      <c r="AN33" s="537"/>
      <c r="AO33" s="538"/>
      <c r="AP33" s="540">
        <f t="shared" si="3"/>
        <v>0</v>
      </c>
      <c r="AQ33" s="541"/>
      <c r="AR33" s="542"/>
      <c r="AS33" s="17"/>
    </row>
    <row r="34" spans="1:45" s="1" customFormat="1" ht="17.25" customHeight="1">
      <c r="A34" s="555"/>
      <c r="B34" s="6"/>
      <c r="C34" s="10"/>
      <c r="D34" s="10"/>
      <c r="E34" s="6"/>
      <c r="F34" s="14"/>
      <c r="G34" s="14"/>
      <c r="H34" s="14"/>
      <c r="I34" s="14"/>
      <c r="J34" s="10"/>
      <c r="K34" s="16"/>
      <c r="L34" s="6"/>
      <c r="M34" s="14"/>
      <c r="N34" s="14"/>
      <c r="O34" s="14"/>
      <c r="P34" s="14"/>
      <c r="Q34" s="10"/>
      <c r="R34" s="16"/>
      <c r="S34" s="6"/>
      <c r="T34" s="14"/>
      <c r="U34" s="14"/>
      <c r="V34" s="14"/>
      <c r="W34" s="14"/>
      <c r="X34" s="10"/>
      <c r="Y34" s="16"/>
      <c r="Z34" s="6"/>
      <c r="AA34" s="14"/>
      <c r="AB34" s="14"/>
      <c r="AC34" s="14"/>
      <c r="AD34" s="14"/>
      <c r="AE34" s="10"/>
      <c r="AF34" s="53"/>
      <c r="AG34" s="395"/>
      <c r="AH34" s="391"/>
      <c r="AI34" s="392"/>
      <c r="AJ34" s="537">
        <f t="shared" si="7"/>
        <v>0</v>
      </c>
      <c r="AK34" s="537"/>
      <c r="AL34" s="538"/>
      <c r="AM34" s="539">
        <f t="shared" si="5"/>
        <v>0</v>
      </c>
      <c r="AN34" s="537"/>
      <c r="AO34" s="538"/>
      <c r="AP34" s="540">
        <f t="shared" si="3"/>
        <v>0</v>
      </c>
      <c r="AQ34" s="541"/>
      <c r="AR34" s="542"/>
      <c r="AS34" s="17"/>
    </row>
    <row r="35" spans="1:45" s="1" customFormat="1" ht="17.25" customHeight="1">
      <c r="A35" s="555"/>
      <c r="B35" s="6"/>
      <c r="C35" s="10"/>
      <c r="D35" s="10"/>
      <c r="E35" s="6"/>
      <c r="F35" s="14"/>
      <c r="G35" s="14"/>
      <c r="H35" s="14"/>
      <c r="I35" s="14"/>
      <c r="J35" s="10"/>
      <c r="K35" s="16"/>
      <c r="L35" s="6"/>
      <c r="M35" s="14"/>
      <c r="N35" s="14"/>
      <c r="O35" s="14"/>
      <c r="P35" s="14"/>
      <c r="Q35" s="10"/>
      <c r="R35" s="16"/>
      <c r="S35" s="6"/>
      <c r="T35" s="14"/>
      <c r="U35" s="14"/>
      <c r="V35" s="14"/>
      <c r="W35" s="14"/>
      <c r="X35" s="10"/>
      <c r="Y35" s="16"/>
      <c r="Z35" s="6"/>
      <c r="AA35" s="14"/>
      <c r="AB35" s="14"/>
      <c r="AC35" s="14"/>
      <c r="AD35" s="14"/>
      <c r="AE35" s="10"/>
      <c r="AF35" s="53"/>
      <c r="AG35" s="395"/>
      <c r="AH35" s="391"/>
      <c r="AI35" s="392"/>
      <c r="AJ35" s="537">
        <f t="shared" ref="AJ35:AJ45" si="8">SUM(E35:AF35)</f>
        <v>0</v>
      </c>
      <c r="AK35" s="537"/>
      <c r="AL35" s="538"/>
      <c r="AM35" s="539">
        <f t="shared" si="5"/>
        <v>0</v>
      </c>
      <c r="AN35" s="537"/>
      <c r="AO35" s="538"/>
      <c r="AP35" s="540">
        <f t="shared" si="3"/>
        <v>0</v>
      </c>
      <c r="AQ35" s="541"/>
      <c r="AR35" s="542"/>
      <c r="AS35" s="17"/>
    </row>
    <row r="36" spans="1:45" s="1" customFormat="1" ht="17.25" customHeight="1">
      <c r="A36" s="555"/>
      <c r="B36" s="6"/>
      <c r="C36" s="10"/>
      <c r="D36" s="10"/>
      <c r="E36" s="6"/>
      <c r="F36" s="14"/>
      <c r="G36" s="14"/>
      <c r="H36" s="14"/>
      <c r="I36" s="14"/>
      <c r="J36" s="10"/>
      <c r="K36" s="16"/>
      <c r="L36" s="6"/>
      <c r="M36" s="14"/>
      <c r="N36" s="14"/>
      <c r="O36" s="14"/>
      <c r="P36" s="14"/>
      <c r="Q36" s="10"/>
      <c r="R36" s="16"/>
      <c r="S36" s="6"/>
      <c r="T36" s="14"/>
      <c r="U36" s="14"/>
      <c r="V36" s="14"/>
      <c r="W36" s="14"/>
      <c r="X36" s="10"/>
      <c r="Y36" s="16"/>
      <c r="Z36" s="6"/>
      <c r="AA36" s="14"/>
      <c r="AB36" s="14"/>
      <c r="AC36" s="14"/>
      <c r="AD36" s="14"/>
      <c r="AE36" s="10"/>
      <c r="AF36" s="53"/>
      <c r="AG36" s="395"/>
      <c r="AH36" s="391"/>
      <c r="AI36" s="392"/>
      <c r="AJ36" s="537">
        <f t="shared" si="8"/>
        <v>0</v>
      </c>
      <c r="AK36" s="537"/>
      <c r="AL36" s="538"/>
      <c r="AM36" s="539">
        <f t="shared" si="5"/>
        <v>0</v>
      </c>
      <c r="AN36" s="537"/>
      <c r="AO36" s="538"/>
      <c r="AP36" s="540">
        <f t="shared" si="3"/>
        <v>0</v>
      </c>
      <c r="AQ36" s="541"/>
      <c r="AR36" s="542"/>
      <c r="AS36" s="17"/>
    </row>
    <row r="37" spans="1:45" s="1" customFormat="1" ht="17.25" customHeight="1">
      <c r="A37" s="555"/>
      <c r="B37" s="6"/>
      <c r="C37" s="10"/>
      <c r="D37" s="10"/>
      <c r="E37" s="6"/>
      <c r="F37" s="14"/>
      <c r="G37" s="14"/>
      <c r="H37" s="14"/>
      <c r="I37" s="14"/>
      <c r="J37" s="10"/>
      <c r="K37" s="16"/>
      <c r="L37" s="6"/>
      <c r="M37" s="14"/>
      <c r="N37" s="14"/>
      <c r="O37" s="14"/>
      <c r="P37" s="14"/>
      <c r="Q37" s="10"/>
      <c r="R37" s="16"/>
      <c r="S37" s="6"/>
      <c r="T37" s="14"/>
      <c r="U37" s="14"/>
      <c r="V37" s="14"/>
      <c r="W37" s="14"/>
      <c r="X37" s="10"/>
      <c r="Y37" s="16"/>
      <c r="Z37" s="6"/>
      <c r="AA37" s="14"/>
      <c r="AB37" s="14"/>
      <c r="AC37" s="14"/>
      <c r="AD37" s="14"/>
      <c r="AE37" s="10"/>
      <c r="AF37" s="53"/>
      <c r="AG37" s="395"/>
      <c r="AH37" s="391"/>
      <c r="AI37" s="392"/>
      <c r="AJ37" s="537">
        <f t="shared" si="8"/>
        <v>0</v>
      </c>
      <c r="AK37" s="537"/>
      <c r="AL37" s="538"/>
      <c r="AM37" s="539">
        <f t="shared" si="5"/>
        <v>0</v>
      </c>
      <c r="AN37" s="537"/>
      <c r="AO37" s="538"/>
      <c r="AP37" s="540">
        <f t="shared" si="3"/>
        <v>0</v>
      </c>
      <c r="AQ37" s="541"/>
      <c r="AR37" s="542"/>
      <c r="AS37" s="17"/>
    </row>
    <row r="38" spans="1:45" s="1" customFormat="1" ht="17.25" customHeight="1">
      <c r="A38" s="555"/>
      <c r="B38" s="6"/>
      <c r="C38" s="10"/>
      <c r="D38" s="10"/>
      <c r="E38" s="6"/>
      <c r="F38" s="14"/>
      <c r="G38" s="14"/>
      <c r="H38" s="14"/>
      <c r="I38" s="14"/>
      <c r="J38" s="10"/>
      <c r="K38" s="16"/>
      <c r="L38" s="6"/>
      <c r="M38" s="14"/>
      <c r="N38" s="14"/>
      <c r="O38" s="14"/>
      <c r="P38" s="14"/>
      <c r="Q38" s="10"/>
      <c r="R38" s="16"/>
      <c r="S38" s="6"/>
      <c r="T38" s="14"/>
      <c r="U38" s="14"/>
      <c r="V38" s="14"/>
      <c r="W38" s="14"/>
      <c r="X38" s="10"/>
      <c r="Y38" s="16"/>
      <c r="Z38" s="6"/>
      <c r="AA38" s="14"/>
      <c r="AB38" s="14"/>
      <c r="AC38" s="14"/>
      <c r="AD38" s="14"/>
      <c r="AE38" s="10"/>
      <c r="AF38" s="53"/>
      <c r="AG38" s="395"/>
      <c r="AH38" s="391"/>
      <c r="AI38" s="392"/>
      <c r="AJ38" s="537">
        <f t="shared" si="8"/>
        <v>0</v>
      </c>
      <c r="AK38" s="537"/>
      <c r="AL38" s="538"/>
      <c r="AM38" s="539">
        <f t="shared" si="5"/>
        <v>0</v>
      </c>
      <c r="AN38" s="537"/>
      <c r="AO38" s="538"/>
      <c r="AP38" s="540">
        <f t="shared" si="3"/>
        <v>0</v>
      </c>
      <c r="AQ38" s="541"/>
      <c r="AR38" s="542"/>
      <c r="AS38" s="17"/>
    </row>
    <row r="39" spans="1:45" s="1" customFormat="1" ht="17.25" customHeight="1">
      <c r="A39" s="555"/>
      <c r="B39" s="6"/>
      <c r="C39" s="10"/>
      <c r="D39" s="10"/>
      <c r="E39" s="6"/>
      <c r="F39" s="14"/>
      <c r="G39" s="14"/>
      <c r="H39" s="14"/>
      <c r="I39" s="14"/>
      <c r="J39" s="10"/>
      <c r="K39" s="16"/>
      <c r="L39" s="6"/>
      <c r="M39" s="14"/>
      <c r="N39" s="14"/>
      <c r="O39" s="14"/>
      <c r="P39" s="14"/>
      <c r="Q39" s="10"/>
      <c r="R39" s="16"/>
      <c r="S39" s="6"/>
      <c r="T39" s="14"/>
      <c r="U39" s="14"/>
      <c r="V39" s="14"/>
      <c r="W39" s="14"/>
      <c r="X39" s="10"/>
      <c r="Y39" s="16"/>
      <c r="Z39" s="6"/>
      <c r="AA39" s="14"/>
      <c r="AB39" s="14"/>
      <c r="AC39" s="14"/>
      <c r="AD39" s="14"/>
      <c r="AE39" s="10"/>
      <c r="AF39" s="53"/>
      <c r="AG39" s="395"/>
      <c r="AH39" s="391"/>
      <c r="AI39" s="392"/>
      <c r="AJ39" s="537">
        <f t="shared" si="8"/>
        <v>0</v>
      </c>
      <c r="AK39" s="537"/>
      <c r="AL39" s="538"/>
      <c r="AM39" s="539">
        <f t="shared" si="5"/>
        <v>0</v>
      </c>
      <c r="AN39" s="537"/>
      <c r="AO39" s="538"/>
      <c r="AP39" s="540">
        <f t="shared" si="3"/>
        <v>0</v>
      </c>
      <c r="AQ39" s="541"/>
      <c r="AR39" s="542"/>
      <c r="AS39" s="17"/>
    </row>
    <row r="40" spans="1:45" s="1" customFormat="1" ht="17.25" customHeight="1">
      <c r="A40" s="555"/>
      <c r="B40" s="6"/>
      <c r="C40" s="10"/>
      <c r="D40" s="10"/>
      <c r="E40" s="6"/>
      <c r="F40" s="14"/>
      <c r="G40" s="14"/>
      <c r="H40" s="14"/>
      <c r="I40" s="14"/>
      <c r="J40" s="10"/>
      <c r="K40" s="16"/>
      <c r="L40" s="6"/>
      <c r="M40" s="14"/>
      <c r="N40" s="14"/>
      <c r="O40" s="14"/>
      <c r="P40" s="14"/>
      <c r="Q40" s="10"/>
      <c r="R40" s="16"/>
      <c r="S40" s="6"/>
      <c r="T40" s="14"/>
      <c r="U40" s="14"/>
      <c r="V40" s="14"/>
      <c r="W40" s="14"/>
      <c r="X40" s="10"/>
      <c r="Y40" s="16"/>
      <c r="Z40" s="6"/>
      <c r="AA40" s="14"/>
      <c r="AB40" s="14"/>
      <c r="AC40" s="14"/>
      <c r="AD40" s="14"/>
      <c r="AE40" s="10"/>
      <c r="AF40" s="53"/>
      <c r="AG40" s="395"/>
      <c r="AH40" s="391"/>
      <c r="AI40" s="392"/>
      <c r="AJ40" s="537">
        <f t="shared" si="8"/>
        <v>0</v>
      </c>
      <c r="AK40" s="537"/>
      <c r="AL40" s="538"/>
      <c r="AM40" s="539">
        <f t="shared" si="2"/>
        <v>0</v>
      </c>
      <c r="AN40" s="537"/>
      <c r="AO40" s="538"/>
      <c r="AP40" s="540">
        <f t="shared" si="3"/>
        <v>0</v>
      </c>
      <c r="AQ40" s="541"/>
      <c r="AR40" s="542"/>
      <c r="AS40" s="17"/>
    </row>
    <row r="41" spans="1:45" s="1" customFormat="1" ht="17.25" customHeight="1">
      <c r="A41" s="555"/>
      <c r="B41" s="6"/>
      <c r="C41" s="10"/>
      <c r="D41" s="10"/>
      <c r="E41" s="6"/>
      <c r="F41" s="14"/>
      <c r="G41" s="14"/>
      <c r="H41" s="14"/>
      <c r="I41" s="14"/>
      <c r="J41" s="10"/>
      <c r="K41" s="16"/>
      <c r="L41" s="6"/>
      <c r="M41" s="14"/>
      <c r="N41" s="14"/>
      <c r="O41" s="14"/>
      <c r="P41" s="14"/>
      <c r="Q41" s="10"/>
      <c r="R41" s="16"/>
      <c r="S41" s="6"/>
      <c r="T41" s="14"/>
      <c r="U41" s="14"/>
      <c r="V41" s="14"/>
      <c r="W41" s="14"/>
      <c r="X41" s="10"/>
      <c r="Y41" s="16"/>
      <c r="Z41" s="6"/>
      <c r="AA41" s="14"/>
      <c r="AB41" s="14"/>
      <c r="AC41" s="14"/>
      <c r="AD41" s="14"/>
      <c r="AE41" s="10"/>
      <c r="AF41" s="53"/>
      <c r="AG41" s="395"/>
      <c r="AH41" s="391"/>
      <c r="AI41" s="392"/>
      <c r="AJ41" s="537">
        <f t="shared" si="8"/>
        <v>0</v>
      </c>
      <c r="AK41" s="537"/>
      <c r="AL41" s="538"/>
      <c r="AM41" s="539">
        <f t="shared" si="2"/>
        <v>0</v>
      </c>
      <c r="AN41" s="537"/>
      <c r="AO41" s="538"/>
      <c r="AP41" s="540">
        <f t="shared" si="3"/>
        <v>0</v>
      </c>
      <c r="AQ41" s="541"/>
      <c r="AR41" s="542"/>
      <c r="AS41" s="17"/>
    </row>
    <row r="42" spans="1:45" s="1" customFormat="1" ht="17.25" customHeight="1">
      <c r="A42" s="555"/>
      <c r="B42" s="6"/>
      <c r="C42" s="10"/>
      <c r="D42" s="10"/>
      <c r="E42" s="6"/>
      <c r="F42" s="14"/>
      <c r="G42" s="14"/>
      <c r="H42" s="14"/>
      <c r="I42" s="14"/>
      <c r="J42" s="10"/>
      <c r="K42" s="16"/>
      <c r="L42" s="6"/>
      <c r="M42" s="14"/>
      <c r="N42" s="14"/>
      <c r="O42" s="14"/>
      <c r="P42" s="14"/>
      <c r="Q42" s="10"/>
      <c r="R42" s="16"/>
      <c r="S42" s="6"/>
      <c r="T42" s="14"/>
      <c r="U42" s="14"/>
      <c r="V42" s="14"/>
      <c r="W42" s="14"/>
      <c r="X42" s="10"/>
      <c r="Y42" s="16"/>
      <c r="Z42" s="6"/>
      <c r="AA42" s="14"/>
      <c r="AB42" s="14"/>
      <c r="AC42" s="14"/>
      <c r="AD42" s="14"/>
      <c r="AE42" s="10"/>
      <c r="AF42" s="53"/>
      <c r="AG42" s="395"/>
      <c r="AH42" s="391"/>
      <c r="AI42" s="392"/>
      <c r="AJ42" s="537">
        <f t="shared" si="8"/>
        <v>0</v>
      </c>
      <c r="AK42" s="537"/>
      <c r="AL42" s="538"/>
      <c r="AM42" s="539">
        <f t="shared" ref="AM42:AM43" si="9">ROUNDDOWN(AJ42/4,1)</f>
        <v>0</v>
      </c>
      <c r="AN42" s="537"/>
      <c r="AO42" s="538"/>
      <c r="AP42" s="540">
        <f t="shared" si="3"/>
        <v>0</v>
      </c>
      <c r="AQ42" s="541"/>
      <c r="AR42" s="542"/>
      <c r="AS42" s="17"/>
    </row>
    <row r="43" spans="1:45" s="1" customFormat="1" ht="17.25" customHeight="1">
      <c r="A43" s="555"/>
      <c r="B43" s="6"/>
      <c r="C43" s="10"/>
      <c r="D43" s="10"/>
      <c r="E43" s="6"/>
      <c r="F43" s="14"/>
      <c r="G43" s="14"/>
      <c r="H43" s="14"/>
      <c r="I43" s="14"/>
      <c r="J43" s="10"/>
      <c r="K43" s="16"/>
      <c r="L43" s="6"/>
      <c r="M43" s="14"/>
      <c r="N43" s="14"/>
      <c r="O43" s="14"/>
      <c r="P43" s="14"/>
      <c r="Q43" s="10"/>
      <c r="R43" s="16"/>
      <c r="S43" s="6"/>
      <c r="T43" s="14"/>
      <c r="U43" s="14"/>
      <c r="V43" s="14"/>
      <c r="W43" s="14"/>
      <c r="X43" s="10"/>
      <c r="Y43" s="16"/>
      <c r="Z43" s="6"/>
      <c r="AA43" s="14"/>
      <c r="AB43" s="14"/>
      <c r="AC43" s="14"/>
      <c r="AD43" s="14"/>
      <c r="AE43" s="10"/>
      <c r="AF43" s="53"/>
      <c r="AG43" s="395"/>
      <c r="AH43" s="391"/>
      <c r="AI43" s="392"/>
      <c r="AJ43" s="537">
        <f t="shared" si="8"/>
        <v>0</v>
      </c>
      <c r="AK43" s="537"/>
      <c r="AL43" s="538"/>
      <c r="AM43" s="539">
        <f t="shared" si="9"/>
        <v>0</v>
      </c>
      <c r="AN43" s="537"/>
      <c r="AO43" s="538"/>
      <c r="AP43" s="540">
        <f t="shared" si="3"/>
        <v>0</v>
      </c>
      <c r="AQ43" s="541"/>
      <c r="AR43" s="542"/>
      <c r="AS43" s="17"/>
    </row>
    <row r="44" spans="1:45" s="1" customFormat="1" ht="17.25" customHeight="1">
      <c r="A44" s="555"/>
      <c r="B44" s="6"/>
      <c r="C44" s="10"/>
      <c r="D44" s="10"/>
      <c r="E44" s="6"/>
      <c r="F44" s="14"/>
      <c r="G44" s="14"/>
      <c r="H44" s="14"/>
      <c r="I44" s="14"/>
      <c r="J44" s="10"/>
      <c r="K44" s="16"/>
      <c r="L44" s="6"/>
      <c r="M44" s="14"/>
      <c r="N44" s="14"/>
      <c r="O44" s="14"/>
      <c r="P44" s="14"/>
      <c r="Q44" s="10"/>
      <c r="R44" s="16"/>
      <c r="S44" s="6"/>
      <c r="T44" s="14"/>
      <c r="U44" s="14"/>
      <c r="V44" s="14"/>
      <c r="W44" s="14"/>
      <c r="X44" s="10"/>
      <c r="Y44" s="16"/>
      <c r="Z44" s="6"/>
      <c r="AA44" s="14"/>
      <c r="AB44" s="14"/>
      <c r="AC44" s="14"/>
      <c r="AD44" s="14"/>
      <c r="AE44" s="10"/>
      <c r="AF44" s="53"/>
      <c r="AG44" s="395"/>
      <c r="AH44" s="391"/>
      <c r="AI44" s="392"/>
      <c r="AJ44" s="537">
        <f t="shared" si="8"/>
        <v>0</v>
      </c>
      <c r="AK44" s="537"/>
      <c r="AL44" s="538"/>
      <c r="AM44" s="539">
        <f t="shared" ref="AM44" si="10">ROUNDDOWN(AJ44/4,1)</f>
        <v>0</v>
      </c>
      <c r="AN44" s="537"/>
      <c r="AO44" s="538"/>
      <c r="AP44" s="540">
        <f t="shared" si="3"/>
        <v>0</v>
      </c>
      <c r="AQ44" s="541"/>
      <c r="AR44" s="542"/>
      <c r="AS44" s="17"/>
    </row>
    <row r="45" spans="1:45" s="1" customFormat="1" ht="17.25" customHeight="1">
      <c r="A45" s="555"/>
      <c r="B45" s="6"/>
      <c r="C45" s="10"/>
      <c r="D45" s="10"/>
      <c r="E45" s="6"/>
      <c r="F45" s="14"/>
      <c r="G45" s="14"/>
      <c r="H45" s="14"/>
      <c r="I45" s="14"/>
      <c r="J45" s="10"/>
      <c r="K45" s="16"/>
      <c r="L45" s="6"/>
      <c r="M45" s="14"/>
      <c r="N45" s="14"/>
      <c r="O45" s="14"/>
      <c r="P45" s="14"/>
      <c r="Q45" s="10"/>
      <c r="R45" s="16"/>
      <c r="S45" s="6"/>
      <c r="T45" s="14"/>
      <c r="U45" s="14"/>
      <c r="V45" s="14"/>
      <c r="W45" s="14"/>
      <c r="X45" s="10"/>
      <c r="Y45" s="16"/>
      <c r="Z45" s="6"/>
      <c r="AA45" s="14"/>
      <c r="AB45" s="14"/>
      <c r="AC45" s="14"/>
      <c r="AD45" s="14"/>
      <c r="AE45" s="10"/>
      <c r="AF45" s="53"/>
      <c r="AG45" s="395"/>
      <c r="AH45" s="391"/>
      <c r="AI45" s="392"/>
      <c r="AJ45" s="537">
        <f t="shared" si="8"/>
        <v>0</v>
      </c>
      <c r="AK45" s="537"/>
      <c r="AL45" s="538"/>
      <c r="AM45" s="539">
        <f t="shared" ref="AM45" si="11">ROUNDDOWN(AJ45/4,1)</f>
        <v>0</v>
      </c>
      <c r="AN45" s="537"/>
      <c r="AO45" s="538"/>
      <c r="AP45" s="540">
        <f t="shared" si="3"/>
        <v>0</v>
      </c>
      <c r="AQ45" s="541"/>
      <c r="AR45" s="542"/>
      <c r="AS45" s="17"/>
    </row>
    <row r="46" spans="1:45" s="1" customFormat="1" ht="17.25" customHeight="1">
      <c r="A46" s="555"/>
      <c r="B46" s="6"/>
      <c r="C46" s="10"/>
      <c r="D46" s="10"/>
      <c r="E46" s="6"/>
      <c r="F46" s="14"/>
      <c r="G46" s="14"/>
      <c r="H46" s="14"/>
      <c r="I46" s="14"/>
      <c r="J46" s="10"/>
      <c r="K46" s="16"/>
      <c r="L46" s="6"/>
      <c r="M46" s="14"/>
      <c r="N46" s="14"/>
      <c r="O46" s="14"/>
      <c r="P46" s="14"/>
      <c r="Q46" s="10"/>
      <c r="R46" s="16"/>
      <c r="S46" s="6"/>
      <c r="T46" s="14"/>
      <c r="U46" s="14"/>
      <c r="V46" s="14"/>
      <c r="W46" s="14"/>
      <c r="X46" s="10"/>
      <c r="Y46" s="16"/>
      <c r="Z46" s="6"/>
      <c r="AA46" s="14"/>
      <c r="AB46" s="14"/>
      <c r="AC46" s="14"/>
      <c r="AD46" s="14"/>
      <c r="AE46" s="10"/>
      <c r="AF46" s="53"/>
      <c r="AG46" s="395"/>
      <c r="AH46" s="391"/>
      <c r="AI46" s="392"/>
      <c r="AJ46" s="537">
        <f t="shared" si="1"/>
        <v>0</v>
      </c>
      <c r="AK46" s="537"/>
      <c r="AL46" s="538"/>
      <c r="AM46" s="539">
        <f t="shared" si="2"/>
        <v>0</v>
      </c>
      <c r="AN46" s="537"/>
      <c r="AO46" s="538"/>
      <c r="AP46" s="540">
        <f t="shared" si="3"/>
        <v>0</v>
      </c>
      <c r="AQ46" s="541"/>
      <c r="AR46" s="542"/>
      <c r="AS46" s="17"/>
    </row>
    <row r="47" spans="1:45" s="1" customFormat="1" ht="17.25" customHeight="1">
      <c r="A47" s="555"/>
      <c r="B47" s="6"/>
      <c r="C47" s="10"/>
      <c r="D47" s="10"/>
      <c r="E47" s="6"/>
      <c r="F47" s="14"/>
      <c r="G47" s="14"/>
      <c r="H47" s="14"/>
      <c r="I47" s="14"/>
      <c r="J47" s="10"/>
      <c r="K47" s="16"/>
      <c r="L47" s="6"/>
      <c r="M47" s="14"/>
      <c r="N47" s="14"/>
      <c r="O47" s="14"/>
      <c r="P47" s="14"/>
      <c r="Q47" s="10"/>
      <c r="R47" s="16"/>
      <c r="S47" s="6"/>
      <c r="T47" s="14"/>
      <c r="U47" s="14"/>
      <c r="V47" s="14"/>
      <c r="W47" s="14"/>
      <c r="X47" s="10"/>
      <c r="Y47" s="16"/>
      <c r="Z47" s="6"/>
      <c r="AA47" s="14"/>
      <c r="AB47" s="14"/>
      <c r="AC47" s="14"/>
      <c r="AD47" s="14"/>
      <c r="AE47" s="10"/>
      <c r="AF47" s="53"/>
      <c r="AG47" s="395"/>
      <c r="AH47" s="391"/>
      <c r="AI47" s="392"/>
      <c r="AJ47" s="537">
        <f t="shared" si="1"/>
        <v>0</v>
      </c>
      <c r="AK47" s="537"/>
      <c r="AL47" s="538"/>
      <c r="AM47" s="539">
        <f t="shared" si="2"/>
        <v>0</v>
      </c>
      <c r="AN47" s="537"/>
      <c r="AO47" s="538"/>
      <c r="AP47" s="540">
        <f t="shared" si="3"/>
        <v>0</v>
      </c>
      <c r="AQ47" s="541"/>
      <c r="AR47" s="542"/>
      <c r="AS47" s="17"/>
    </row>
    <row r="48" spans="1:45" s="1" customFormat="1" ht="17.25" customHeight="1">
      <c r="A48" s="555"/>
      <c r="B48" s="6"/>
      <c r="C48" s="10"/>
      <c r="D48" s="10"/>
      <c r="E48" s="6"/>
      <c r="F48" s="14"/>
      <c r="G48" s="14"/>
      <c r="H48" s="14"/>
      <c r="I48" s="14"/>
      <c r="J48" s="10"/>
      <c r="K48" s="16"/>
      <c r="L48" s="6"/>
      <c r="M48" s="14"/>
      <c r="N48" s="14"/>
      <c r="O48" s="14"/>
      <c r="P48" s="14"/>
      <c r="Q48" s="10"/>
      <c r="R48" s="16"/>
      <c r="S48" s="6"/>
      <c r="T48" s="14"/>
      <c r="U48" s="14"/>
      <c r="V48" s="14"/>
      <c r="W48" s="14"/>
      <c r="X48" s="10"/>
      <c r="Y48" s="16"/>
      <c r="Z48" s="6"/>
      <c r="AA48" s="14"/>
      <c r="AB48" s="14"/>
      <c r="AC48" s="14"/>
      <c r="AD48" s="14"/>
      <c r="AE48" s="10"/>
      <c r="AF48" s="53"/>
      <c r="AG48" s="395"/>
      <c r="AH48" s="391"/>
      <c r="AI48" s="392"/>
      <c r="AJ48" s="537">
        <f t="shared" si="1"/>
        <v>0</v>
      </c>
      <c r="AK48" s="537"/>
      <c r="AL48" s="538"/>
      <c r="AM48" s="539">
        <f t="shared" si="2"/>
        <v>0</v>
      </c>
      <c r="AN48" s="537"/>
      <c r="AO48" s="538"/>
      <c r="AP48" s="540">
        <f t="shared" si="3"/>
        <v>0</v>
      </c>
      <c r="AQ48" s="541"/>
      <c r="AR48" s="542"/>
      <c r="AS48" s="17"/>
    </row>
    <row r="49" spans="1:59" s="1" customFormat="1" ht="17.25" customHeight="1" thickBot="1">
      <c r="A49" s="555"/>
      <c r="B49" s="6"/>
      <c r="C49" s="10"/>
      <c r="D49" s="10"/>
      <c r="E49" s="6"/>
      <c r="F49" s="10"/>
      <c r="G49" s="14"/>
      <c r="H49" s="14"/>
      <c r="I49" s="14"/>
      <c r="J49" s="10"/>
      <c r="K49" s="16"/>
      <c r="L49" s="6"/>
      <c r="M49" s="14"/>
      <c r="N49" s="14"/>
      <c r="O49" s="14"/>
      <c r="P49" s="14"/>
      <c r="Q49" s="10"/>
      <c r="R49" s="16"/>
      <c r="S49" s="6"/>
      <c r="T49" s="14"/>
      <c r="U49" s="14"/>
      <c r="V49" s="14"/>
      <c r="W49" s="14"/>
      <c r="X49" s="10"/>
      <c r="Y49" s="16"/>
      <c r="Z49" s="6"/>
      <c r="AA49" s="14"/>
      <c r="AB49" s="14"/>
      <c r="AC49" s="14"/>
      <c r="AD49" s="14"/>
      <c r="AE49" s="10"/>
      <c r="AF49" s="53"/>
      <c r="AG49" s="395"/>
      <c r="AH49" s="391"/>
      <c r="AI49" s="392"/>
      <c r="AJ49" s="537">
        <f t="shared" si="1"/>
        <v>0</v>
      </c>
      <c r="AK49" s="537"/>
      <c r="AL49" s="538"/>
      <c r="AM49" s="539">
        <f t="shared" si="2"/>
        <v>0</v>
      </c>
      <c r="AN49" s="537"/>
      <c r="AO49" s="538"/>
      <c r="AP49" s="540">
        <f t="shared" si="3"/>
        <v>0</v>
      </c>
      <c r="AQ49" s="541"/>
      <c r="AR49" s="542"/>
      <c r="AS49" s="18"/>
    </row>
    <row r="50" spans="1:59" s="1" customFormat="1" ht="17.25" customHeight="1" thickBot="1">
      <c r="A50" s="555"/>
      <c r="B50" s="564" t="s">
        <v>15</v>
      </c>
      <c r="C50" s="565"/>
      <c r="D50" s="565"/>
      <c r="E50" s="118" t="str">
        <f>IF(SUM(E10:E49)=0,"",SUM(E10:E49))</f>
        <v/>
      </c>
      <c r="F50" s="119" t="str">
        <f t="shared" ref="F50:AF50" si="12">IF(SUM(F10:F49)=0,"",SUM(F10:F49))</f>
        <v/>
      </c>
      <c r="G50" s="119" t="str">
        <f t="shared" si="12"/>
        <v/>
      </c>
      <c r="H50" s="119" t="str">
        <f t="shared" si="12"/>
        <v/>
      </c>
      <c r="I50" s="119" t="str">
        <f t="shared" si="12"/>
        <v/>
      </c>
      <c r="J50" s="119" t="str">
        <f t="shared" si="12"/>
        <v/>
      </c>
      <c r="K50" s="120" t="str">
        <f t="shared" si="12"/>
        <v/>
      </c>
      <c r="L50" s="121" t="str">
        <f t="shared" si="12"/>
        <v/>
      </c>
      <c r="M50" s="119" t="str">
        <f t="shared" si="12"/>
        <v/>
      </c>
      <c r="N50" s="119" t="str">
        <f t="shared" si="12"/>
        <v/>
      </c>
      <c r="O50" s="119" t="str">
        <f t="shared" si="12"/>
        <v/>
      </c>
      <c r="P50" s="119" t="str">
        <f t="shared" si="12"/>
        <v/>
      </c>
      <c r="Q50" s="119" t="str">
        <f t="shared" si="12"/>
        <v/>
      </c>
      <c r="R50" s="120" t="str">
        <f t="shared" si="12"/>
        <v/>
      </c>
      <c r="S50" s="121" t="str">
        <f t="shared" si="12"/>
        <v/>
      </c>
      <c r="T50" s="119" t="str">
        <f t="shared" si="12"/>
        <v/>
      </c>
      <c r="U50" s="119" t="str">
        <f t="shared" si="12"/>
        <v/>
      </c>
      <c r="V50" s="119" t="str">
        <f t="shared" si="12"/>
        <v/>
      </c>
      <c r="W50" s="119" t="str">
        <f t="shared" si="12"/>
        <v/>
      </c>
      <c r="X50" s="119" t="str">
        <f t="shared" si="12"/>
        <v/>
      </c>
      <c r="Y50" s="120" t="str">
        <f t="shared" si="12"/>
        <v/>
      </c>
      <c r="Z50" s="121" t="str">
        <f t="shared" si="12"/>
        <v/>
      </c>
      <c r="AA50" s="119" t="str">
        <f t="shared" si="12"/>
        <v/>
      </c>
      <c r="AB50" s="119" t="str">
        <f t="shared" si="12"/>
        <v/>
      </c>
      <c r="AC50" s="119" t="str">
        <f t="shared" si="12"/>
        <v/>
      </c>
      <c r="AD50" s="122" t="str">
        <f t="shared" si="12"/>
        <v/>
      </c>
      <c r="AE50" s="122" t="str">
        <f t="shared" si="12"/>
        <v/>
      </c>
      <c r="AF50" s="384" t="str">
        <f t="shared" si="12"/>
        <v/>
      </c>
      <c r="AG50" s="397"/>
      <c r="AH50" s="398"/>
      <c r="AI50" s="399"/>
      <c r="AJ50" s="566">
        <f>SUM(AJ10:AL49)</f>
        <v>0</v>
      </c>
      <c r="AK50" s="566"/>
      <c r="AL50" s="567"/>
      <c r="AM50" s="568">
        <f>SUM(AM10:AO49)</f>
        <v>0</v>
      </c>
      <c r="AN50" s="566"/>
      <c r="AO50" s="567"/>
      <c r="AP50" s="568">
        <f>SUM(AP10:AR49)</f>
        <v>0</v>
      </c>
      <c r="AQ50" s="566"/>
      <c r="AR50" s="567"/>
      <c r="AS50" s="19"/>
    </row>
    <row r="51" spans="1:59" s="1" customFormat="1" ht="17.25" customHeight="1" thickTop="1" thickBot="1">
      <c r="A51" s="555"/>
      <c r="B51" s="571" t="s">
        <v>16</v>
      </c>
      <c r="C51" s="572"/>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A51" s="572"/>
      <c r="AB51" s="572"/>
      <c r="AC51" s="573"/>
      <c r="AD51" s="569"/>
      <c r="AE51" s="570"/>
      <c r="AF51" s="570"/>
      <c r="AG51" s="574" t="s">
        <v>44</v>
      </c>
      <c r="AH51" s="575"/>
      <c r="AI51" s="575"/>
      <c r="AJ51" s="575"/>
      <c r="AK51" s="575"/>
      <c r="AL51" s="575"/>
      <c r="AM51" s="575"/>
      <c r="AN51" s="575"/>
      <c r="AO51" s="575"/>
      <c r="AP51" s="575"/>
      <c r="AQ51" s="575"/>
      <c r="AR51" s="576"/>
      <c r="AS51" s="19"/>
    </row>
    <row r="52" spans="1:59" s="1" customFormat="1" ht="17.25" customHeight="1" thickBot="1">
      <c r="A52" s="556"/>
      <c r="B52" s="543" t="s">
        <v>45</v>
      </c>
      <c r="C52" s="544"/>
      <c r="D52" s="544"/>
      <c r="E52" s="20"/>
      <c r="F52" s="21"/>
      <c r="G52" s="21"/>
      <c r="H52" s="21"/>
      <c r="I52" s="21"/>
      <c r="J52" s="21"/>
      <c r="K52" s="22"/>
      <c r="L52" s="20"/>
      <c r="M52" s="21"/>
      <c r="N52" s="21"/>
      <c r="O52" s="21"/>
      <c r="P52" s="21"/>
      <c r="Q52" s="21"/>
      <c r="R52" s="22"/>
      <c r="S52" s="20"/>
      <c r="T52" s="21"/>
      <c r="U52" s="21"/>
      <c r="V52" s="21"/>
      <c r="W52" s="21"/>
      <c r="X52" s="21"/>
      <c r="Y52" s="22"/>
      <c r="Z52" s="20"/>
      <c r="AA52" s="21"/>
      <c r="AB52" s="21"/>
      <c r="AC52" s="21"/>
      <c r="AD52" s="21"/>
      <c r="AE52" s="21"/>
      <c r="AF52" s="22"/>
      <c r="AG52" s="396"/>
      <c r="AH52" s="393"/>
      <c r="AI52" s="394"/>
      <c r="AJ52" s="580"/>
      <c r="AK52" s="581"/>
      <c r="AL52" s="582"/>
      <c r="AM52" s="583"/>
      <c r="AN52" s="581"/>
      <c r="AO52" s="582"/>
      <c r="AP52" s="583"/>
      <c r="AQ52" s="581"/>
      <c r="AR52" s="582"/>
      <c r="AS52" s="19"/>
    </row>
    <row r="53" spans="1:59" s="1" customFormat="1" ht="17.25" customHeight="1" thickBot="1">
      <c r="B53" s="23"/>
      <c r="C53" s="23"/>
      <c r="D53" s="23"/>
      <c r="E53" s="24"/>
      <c r="F53" s="24"/>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02"/>
      <c r="AK53" s="7"/>
      <c r="AL53" s="7"/>
      <c r="AM53" s="7"/>
      <c r="AN53" s="7"/>
      <c r="AO53" s="7"/>
      <c r="AP53" s="7"/>
      <c r="AQ53" s="7"/>
      <c r="AR53" s="7"/>
      <c r="AS53" s="124"/>
    </row>
    <row r="54" spans="1:59" s="1" customFormat="1" ht="17.25" customHeight="1">
      <c r="A54" s="584" t="s">
        <v>46</v>
      </c>
      <c r="B54" s="27"/>
      <c r="C54" s="28"/>
      <c r="D54" s="103"/>
      <c r="E54" s="98"/>
      <c r="F54" s="100"/>
      <c r="G54" s="132"/>
      <c r="H54" s="132"/>
      <c r="I54" s="132"/>
      <c r="J54" s="132"/>
      <c r="K54" s="133"/>
      <c r="L54" s="98"/>
      <c r="M54" s="100"/>
      <c r="N54" s="132"/>
      <c r="O54" s="132"/>
      <c r="P54" s="132"/>
      <c r="Q54" s="132"/>
      <c r="R54" s="133"/>
      <c r="S54" s="98"/>
      <c r="T54" s="100"/>
      <c r="U54" s="132"/>
      <c r="V54" s="132"/>
      <c r="W54" s="132"/>
      <c r="X54" s="132"/>
      <c r="Y54" s="133"/>
      <c r="Z54" s="98"/>
      <c r="AA54" s="100"/>
      <c r="AB54" s="132"/>
      <c r="AC54" s="132"/>
      <c r="AD54" s="132"/>
      <c r="AE54" s="132"/>
      <c r="AF54" s="133"/>
      <c r="AG54" s="409"/>
      <c r="AH54" s="410"/>
      <c r="AI54" s="411"/>
      <c r="AJ54" s="587">
        <f>SUM(E54:AF54)</f>
        <v>0</v>
      </c>
      <c r="AK54" s="587"/>
      <c r="AL54" s="588"/>
      <c r="AM54" s="589">
        <f t="shared" ref="AM54:AM57" si="13">ROUNDDOWN(AJ54/4,1)</f>
        <v>0</v>
      </c>
      <c r="AN54" s="590"/>
      <c r="AO54" s="591"/>
      <c r="AP54" s="589">
        <f t="shared" ref="AP54:AP58" si="14">IFERROR(IF(AJ54/4/$AD$51&gt;1,1,ROUNDDOWN(AJ54/4/$AD$51,1)),0)</f>
        <v>0</v>
      </c>
      <c r="AQ54" s="590"/>
      <c r="AR54" s="591"/>
      <c r="AS54" s="56"/>
    </row>
    <row r="55" spans="1:59" s="1" customFormat="1" ht="17.25" customHeight="1">
      <c r="A55" s="585"/>
      <c r="B55" s="6"/>
      <c r="C55" s="10"/>
      <c r="D55" s="104"/>
      <c r="E55" s="99"/>
      <c r="F55" s="31"/>
      <c r="G55" s="31"/>
      <c r="H55" s="31"/>
      <c r="I55" s="31"/>
      <c r="J55" s="104"/>
      <c r="K55" s="33"/>
      <c r="L55" s="99"/>
      <c r="M55" s="31"/>
      <c r="N55" s="31"/>
      <c r="O55" s="31"/>
      <c r="P55" s="31"/>
      <c r="Q55" s="104"/>
      <c r="R55" s="33"/>
      <c r="S55" s="99"/>
      <c r="T55" s="31"/>
      <c r="U55" s="31"/>
      <c r="V55" s="31"/>
      <c r="W55" s="31"/>
      <c r="X55" s="104"/>
      <c r="Y55" s="33"/>
      <c r="Z55" s="99"/>
      <c r="AA55" s="31"/>
      <c r="AB55" s="31"/>
      <c r="AC55" s="31"/>
      <c r="AD55" s="31"/>
      <c r="AE55" s="104"/>
      <c r="AF55" s="33"/>
      <c r="AG55" s="412"/>
      <c r="AH55" s="413"/>
      <c r="AI55" s="414"/>
      <c r="AJ55" s="541">
        <f t="shared" ref="AJ55:AJ57" si="15">SUM(E55:AF55)</f>
        <v>0</v>
      </c>
      <c r="AK55" s="541"/>
      <c r="AL55" s="542"/>
      <c r="AM55" s="540">
        <f t="shared" si="13"/>
        <v>0</v>
      </c>
      <c r="AN55" s="541"/>
      <c r="AO55" s="542"/>
      <c r="AP55" s="540">
        <f t="shared" si="14"/>
        <v>0</v>
      </c>
      <c r="AQ55" s="541"/>
      <c r="AR55" s="542"/>
      <c r="AS55" s="17"/>
    </row>
    <row r="56" spans="1:59" s="1" customFormat="1" ht="17.25" customHeight="1">
      <c r="A56" s="585"/>
      <c r="B56" s="6"/>
      <c r="C56" s="10"/>
      <c r="D56" s="104"/>
      <c r="E56" s="99"/>
      <c r="F56" s="31"/>
      <c r="G56" s="31"/>
      <c r="H56" s="31"/>
      <c r="I56" s="31"/>
      <c r="J56" s="104"/>
      <c r="K56" s="33"/>
      <c r="L56" s="99"/>
      <c r="M56" s="31"/>
      <c r="N56" s="31"/>
      <c r="O56" s="31"/>
      <c r="P56" s="31"/>
      <c r="Q56" s="104"/>
      <c r="R56" s="33"/>
      <c r="S56" s="99"/>
      <c r="T56" s="31"/>
      <c r="U56" s="31"/>
      <c r="V56" s="31"/>
      <c r="W56" s="31"/>
      <c r="X56" s="104"/>
      <c r="Y56" s="33"/>
      <c r="Z56" s="99"/>
      <c r="AA56" s="31"/>
      <c r="AB56" s="31"/>
      <c r="AC56" s="31"/>
      <c r="AD56" s="31"/>
      <c r="AE56" s="104"/>
      <c r="AF56" s="33"/>
      <c r="AG56" s="412"/>
      <c r="AH56" s="413"/>
      <c r="AI56" s="414"/>
      <c r="AJ56" s="541">
        <f t="shared" si="15"/>
        <v>0</v>
      </c>
      <c r="AK56" s="541"/>
      <c r="AL56" s="542"/>
      <c r="AM56" s="540">
        <f t="shared" si="13"/>
        <v>0</v>
      </c>
      <c r="AN56" s="541"/>
      <c r="AO56" s="542"/>
      <c r="AP56" s="540">
        <f t="shared" si="14"/>
        <v>0</v>
      </c>
      <c r="AQ56" s="541"/>
      <c r="AR56" s="542"/>
      <c r="AS56" s="17"/>
    </row>
    <row r="57" spans="1:59" s="1" customFormat="1" ht="17.25" customHeight="1">
      <c r="A57" s="585"/>
      <c r="B57" s="6"/>
      <c r="C57" s="10"/>
      <c r="D57" s="104"/>
      <c r="E57" s="99"/>
      <c r="F57" s="31"/>
      <c r="G57" s="31"/>
      <c r="H57" s="31"/>
      <c r="I57" s="31"/>
      <c r="J57" s="104"/>
      <c r="K57" s="33"/>
      <c r="L57" s="99"/>
      <c r="M57" s="31"/>
      <c r="N57" s="31"/>
      <c r="O57" s="31"/>
      <c r="P57" s="31"/>
      <c r="Q57" s="104"/>
      <c r="R57" s="33"/>
      <c r="S57" s="99"/>
      <c r="T57" s="31"/>
      <c r="U57" s="31"/>
      <c r="V57" s="31"/>
      <c r="W57" s="31"/>
      <c r="X57" s="104"/>
      <c r="Y57" s="33"/>
      <c r="Z57" s="99"/>
      <c r="AA57" s="31"/>
      <c r="AB57" s="31"/>
      <c r="AC57" s="31"/>
      <c r="AD57" s="31"/>
      <c r="AE57" s="104"/>
      <c r="AF57" s="33"/>
      <c r="AG57" s="412"/>
      <c r="AH57" s="413"/>
      <c r="AI57" s="414"/>
      <c r="AJ57" s="541">
        <f t="shared" si="15"/>
        <v>0</v>
      </c>
      <c r="AK57" s="541"/>
      <c r="AL57" s="542"/>
      <c r="AM57" s="540">
        <f t="shared" si="13"/>
        <v>0</v>
      </c>
      <c r="AN57" s="541"/>
      <c r="AO57" s="542"/>
      <c r="AP57" s="540">
        <f t="shared" si="14"/>
        <v>0</v>
      </c>
      <c r="AQ57" s="541"/>
      <c r="AR57" s="542"/>
      <c r="AS57" s="17"/>
    </row>
    <row r="58" spans="1:59" s="1" customFormat="1" ht="17.25" customHeight="1" thickBot="1">
      <c r="A58" s="586"/>
      <c r="B58" s="34"/>
      <c r="C58" s="35"/>
      <c r="D58" s="36"/>
      <c r="E58" s="37"/>
      <c r="F58" s="36"/>
      <c r="G58" s="35"/>
      <c r="H58" s="35"/>
      <c r="I58" s="35"/>
      <c r="J58" s="35"/>
      <c r="K58" s="38"/>
      <c r="L58" s="39"/>
      <c r="M58" s="35"/>
      <c r="N58" s="35"/>
      <c r="O58" s="35"/>
      <c r="P58" s="35"/>
      <c r="Q58" s="35"/>
      <c r="R58" s="38"/>
      <c r="S58" s="39"/>
      <c r="T58" s="35"/>
      <c r="U58" s="35"/>
      <c r="V58" s="35"/>
      <c r="W58" s="35"/>
      <c r="X58" s="35"/>
      <c r="Y58" s="38"/>
      <c r="Z58" s="39"/>
      <c r="AA58" s="35"/>
      <c r="AB58" s="35"/>
      <c r="AC58" s="35"/>
      <c r="AD58" s="35"/>
      <c r="AE58" s="35"/>
      <c r="AF58" s="38"/>
      <c r="AG58" s="415"/>
      <c r="AH58" s="416"/>
      <c r="AI58" s="417"/>
      <c r="AJ58" s="592">
        <f>SUM(E58:AF58)</f>
        <v>0</v>
      </c>
      <c r="AK58" s="592"/>
      <c r="AL58" s="593"/>
      <c r="AM58" s="594">
        <f t="shared" ref="AM58" si="16">ROUNDDOWN(AJ58/4,1)</f>
        <v>0</v>
      </c>
      <c r="AN58" s="592"/>
      <c r="AO58" s="593"/>
      <c r="AP58" s="594">
        <f t="shared" si="14"/>
        <v>0</v>
      </c>
      <c r="AQ58" s="592"/>
      <c r="AR58" s="593"/>
      <c r="AS58" s="18"/>
    </row>
    <row r="59" spans="1:59" s="1" customFormat="1" ht="17.25" customHeight="1">
      <c r="A59" s="40"/>
      <c r="B59" s="23"/>
      <c r="C59" s="23"/>
      <c r="D59" s="23"/>
      <c r="E59" s="23"/>
      <c r="F59" s="23"/>
      <c r="G59" s="23"/>
      <c r="H59" s="23"/>
      <c r="I59" s="23"/>
      <c r="J59" s="23"/>
      <c r="K59" s="23"/>
      <c r="L59" s="23"/>
      <c r="M59" s="7"/>
      <c r="N59" s="7"/>
      <c r="O59" s="7"/>
      <c r="P59" s="7"/>
      <c r="Q59" s="7"/>
      <c r="R59" s="7"/>
      <c r="S59" s="7"/>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7"/>
      <c r="AZ59" s="7"/>
      <c r="BA59" s="7"/>
      <c r="BB59" s="41"/>
      <c r="BC59" s="41"/>
      <c r="BD59" s="41"/>
      <c r="BE59" s="41"/>
      <c r="BF59" s="41"/>
      <c r="BG59" s="41"/>
    </row>
    <row r="60" spans="1:59" s="8" customFormat="1" ht="17.25" customHeight="1">
      <c r="A60" s="579" t="s">
        <v>409</v>
      </c>
      <c r="B60" s="579"/>
      <c r="C60" s="579"/>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579"/>
      <c r="AQ60" s="579"/>
      <c r="AR60" s="579"/>
      <c r="AS60" s="579"/>
      <c r="AT60" s="579"/>
      <c r="AU60" s="579"/>
      <c r="AV60" s="579"/>
      <c r="AW60" s="579"/>
      <c r="AX60" s="579"/>
      <c r="AY60" s="579"/>
      <c r="AZ60" s="579"/>
      <c r="BA60" s="579"/>
      <c r="BB60" s="579"/>
      <c r="BC60" s="579"/>
      <c r="BD60" s="579"/>
      <c r="BE60" s="579"/>
      <c r="BF60" s="579"/>
      <c r="BG60" s="579"/>
    </row>
    <row r="61" spans="1:59" s="8" customFormat="1" ht="17.25" customHeight="1">
      <c r="A61" s="579" t="s">
        <v>132</v>
      </c>
      <c r="B61" s="579"/>
      <c r="C61" s="579"/>
      <c r="D61" s="579"/>
      <c r="E61" s="579"/>
      <c r="F61" s="579"/>
      <c r="G61" s="579"/>
      <c r="H61" s="579"/>
      <c r="I61" s="579"/>
      <c r="J61" s="579"/>
      <c r="K61" s="579"/>
      <c r="L61" s="579"/>
      <c r="M61" s="579"/>
      <c r="N61" s="579"/>
      <c r="O61" s="579"/>
      <c r="P61" s="579"/>
      <c r="Q61" s="579"/>
      <c r="R61" s="579"/>
      <c r="S61" s="579"/>
      <c r="T61" s="579"/>
      <c r="U61" s="579"/>
      <c r="V61" s="579"/>
      <c r="W61" s="579"/>
      <c r="X61" s="579"/>
      <c r="Y61" s="579"/>
      <c r="Z61" s="579"/>
      <c r="AA61" s="579"/>
      <c r="AB61" s="579"/>
      <c r="AC61" s="579"/>
      <c r="AD61" s="579"/>
      <c r="AE61" s="579"/>
      <c r="AF61" s="579"/>
      <c r="AG61" s="579"/>
      <c r="AH61" s="579"/>
      <c r="AI61" s="579"/>
      <c r="AJ61" s="579"/>
      <c r="AK61" s="579"/>
      <c r="AL61" s="579"/>
      <c r="AM61" s="579"/>
      <c r="AN61" s="579"/>
      <c r="AO61" s="579"/>
      <c r="AP61" s="579"/>
      <c r="AQ61" s="579"/>
      <c r="AR61" s="579"/>
      <c r="AS61" s="579"/>
      <c r="AT61" s="579"/>
      <c r="AU61" s="579"/>
      <c r="AV61" s="579"/>
      <c r="AW61" s="579"/>
      <c r="AX61" s="579"/>
      <c r="AY61" s="579"/>
      <c r="AZ61" s="579"/>
      <c r="BA61" s="579"/>
      <c r="BB61" s="579"/>
      <c r="BC61" s="579"/>
      <c r="BD61" s="579"/>
      <c r="BE61" s="579"/>
      <c r="BF61" s="579"/>
      <c r="BG61" s="579"/>
    </row>
    <row r="62" spans="1:59" s="8" customFormat="1" ht="17.25" customHeight="1">
      <c r="A62" s="577" t="s">
        <v>253</v>
      </c>
      <c r="B62" s="577"/>
      <c r="C62" s="577"/>
      <c r="D62" s="577"/>
      <c r="E62" s="577"/>
      <c r="F62" s="577"/>
      <c r="G62" s="577"/>
      <c r="H62" s="577"/>
      <c r="I62" s="577"/>
      <c r="J62" s="577"/>
      <c r="K62" s="577"/>
      <c r="L62" s="577"/>
      <c r="M62" s="577"/>
      <c r="N62" s="577"/>
      <c r="O62" s="577"/>
      <c r="P62" s="577"/>
      <c r="Q62" s="577"/>
      <c r="R62" s="577"/>
      <c r="S62" s="577"/>
      <c r="T62" s="577"/>
      <c r="U62" s="577"/>
      <c r="V62" s="577"/>
      <c r="W62" s="577"/>
      <c r="X62" s="577"/>
      <c r="Y62" s="577"/>
      <c r="Z62" s="577"/>
      <c r="AA62" s="577"/>
      <c r="AB62" s="577"/>
      <c r="AC62" s="577"/>
      <c r="AD62" s="577"/>
      <c r="AE62" s="577"/>
      <c r="AF62" s="577"/>
      <c r="AG62" s="577"/>
      <c r="AH62" s="577"/>
      <c r="AI62" s="577"/>
      <c r="AJ62" s="577"/>
      <c r="AK62" s="577"/>
      <c r="AL62" s="577"/>
      <c r="AM62" s="577"/>
      <c r="AN62" s="577"/>
      <c r="AO62" s="577"/>
      <c r="AP62" s="577"/>
      <c r="AQ62" s="577"/>
      <c r="AR62" s="577"/>
      <c r="AS62" s="577"/>
      <c r="AT62" s="44"/>
      <c r="AU62" s="44"/>
      <c r="AV62" s="44"/>
      <c r="AW62" s="44"/>
      <c r="AX62" s="44"/>
      <c r="AY62" s="44"/>
      <c r="AZ62" s="44"/>
      <c r="BA62" s="44"/>
      <c r="BB62" s="44"/>
      <c r="BC62" s="44"/>
      <c r="BD62" s="44"/>
      <c r="BE62" s="44"/>
      <c r="BF62" s="44"/>
      <c r="BG62" s="44"/>
    </row>
    <row r="63" spans="1:59" s="8" customFormat="1" ht="13.5" customHeight="1">
      <c r="A63" s="578" t="s">
        <v>80</v>
      </c>
      <c r="B63" s="578"/>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578"/>
      <c r="AL63" s="578"/>
      <c r="AM63" s="578"/>
      <c r="AN63" s="578"/>
      <c r="AO63" s="578"/>
      <c r="AP63" s="578"/>
      <c r="AQ63" s="578"/>
      <c r="AR63" s="578"/>
      <c r="AS63" s="578"/>
      <c r="AT63" s="578"/>
      <c r="AU63" s="578"/>
      <c r="AV63" s="578"/>
      <c r="AW63" s="578"/>
      <c r="AX63" s="578"/>
      <c r="AY63" s="578"/>
      <c r="AZ63" s="578"/>
      <c r="BA63" s="578"/>
      <c r="BB63" s="578"/>
      <c r="BC63" s="578"/>
      <c r="BD63" s="578"/>
      <c r="BE63" s="578"/>
      <c r="BF63" s="578"/>
      <c r="BG63" s="578"/>
    </row>
    <row r="64" spans="1:59" s="8" customFormat="1" ht="13.5" customHeight="1">
      <c r="A64" s="578"/>
      <c r="B64" s="578"/>
      <c r="C64" s="578"/>
      <c r="D64" s="578"/>
      <c r="E64" s="578"/>
      <c r="F64" s="578"/>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c r="AO64" s="578"/>
      <c r="AP64" s="578"/>
      <c r="AQ64" s="578"/>
      <c r="AR64" s="578"/>
      <c r="AS64" s="578"/>
      <c r="AT64" s="578"/>
      <c r="AU64" s="578"/>
      <c r="AV64" s="578"/>
      <c r="AW64" s="578"/>
      <c r="AX64" s="578"/>
      <c r="AY64" s="578"/>
      <c r="AZ64" s="578"/>
      <c r="BA64" s="578"/>
      <c r="BB64" s="578"/>
      <c r="BC64" s="578"/>
      <c r="BD64" s="578"/>
      <c r="BE64" s="578"/>
      <c r="BF64" s="578"/>
      <c r="BG64" s="578"/>
    </row>
    <row r="65" spans="1:59" s="8" customFormat="1" ht="17.25" customHeight="1">
      <c r="A65" s="579" t="s">
        <v>2</v>
      </c>
      <c r="B65" s="579"/>
      <c r="C65" s="579"/>
      <c r="D65" s="579"/>
      <c r="E65" s="579"/>
      <c r="F65" s="579"/>
      <c r="G65" s="579"/>
      <c r="H65" s="579"/>
      <c r="I65" s="579"/>
      <c r="J65" s="579"/>
      <c r="K65" s="579"/>
      <c r="L65" s="579"/>
      <c r="M65" s="579"/>
      <c r="N65" s="579"/>
      <c r="O65" s="579"/>
      <c r="P65" s="579"/>
      <c r="Q65" s="579"/>
      <c r="R65" s="579"/>
      <c r="S65" s="579"/>
      <c r="T65" s="579"/>
      <c r="U65" s="579"/>
      <c r="V65" s="579"/>
      <c r="W65" s="579"/>
      <c r="X65" s="579"/>
      <c r="Y65" s="579"/>
      <c r="Z65" s="579"/>
      <c r="AA65" s="579"/>
      <c r="AB65" s="579"/>
      <c r="AC65" s="579"/>
      <c r="AD65" s="579"/>
      <c r="AE65" s="579"/>
      <c r="AF65" s="579"/>
      <c r="AG65" s="579"/>
      <c r="AH65" s="579"/>
      <c r="AI65" s="579"/>
      <c r="AJ65" s="579"/>
      <c r="AK65" s="579"/>
      <c r="AL65" s="579"/>
      <c r="AM65" s="579"/>
      <c r="AN65" s="579"/>
      <c r="AO65" s="579"/>
      <c r="AP65" s="579"/>
      <c r="AQ65" s="579"/>
      <c r="AR65" s="579"/>
      <c r="AS65" s="579"/>
      <c r="AT65" s="579"/>
      <c r="AU65" s="579"/>
      <c r="AV65" s="579"/>
      <c r="AW65" s="579"/>
      <c r="AX65" s="579"/>
      <c r="AY65" s="579"/>
      <c r="AZ65" s="579"/>
      <c r="BA65" s="579"/>
      <c r="BB65" s="579"/>
      <c r="BC65" s="579"/>
      <c r="BD65" s="579"/>
      <c r="BE65" s="579"/>
      <c r="BF65" s="579"/>
      <c r="BG65" s="579"/>
    </row>
    <row r="66" spans="1:59" s="8" customFormat="1" ht="17.25" customHeight="1">
      <c r="A66" s="579" t="s">
        <v>17</v>
      </c>
      <c r="B66" s="579"/>
      <c r="C66" s="579"/>
      <c r="D66" s="579"/>
      <c r="E66" s="579"/>
      <c r="F66" s="579"/>
      <c r="G66" s="579"/>
      <c r="H66" s="579"/>
      <c r="I66" s="579"/>
      <c r="J66" s="579"/>
      <c r="K66" s="579"/>
      <c r="L66" s="579"/>
      <c r="M66" s="579"/>
      <c r="N66" s="579"/>
      <c r="O66" s="579"/>
      <c r="P66" s="579"/>
      <c r="Q66" s="579"/>
      <c r="R66" s="579"/>
      <c r="S66" s="579"/>
      <c r="T66" s="579"/>
      <c r="U66" s="579"/>
      <c r="V66" s="579"/>
      <c r="W66" s="579"/>
      <c r="X66" s="579"/>
      <c r="Y66" s="579"/>
      <c r="Z66" s="579"/>
      <c r="AA66" s="579"/>
      <c r="AB66" s="579"/>
      <c r="AC66" s="579"/>
      <c r="AD66" s="579"/>
      <c r="AE66" s="579"/>
      <c r="AF66" s="579"/>
      <c r="AG66" s="579"/>
      <c r="AH66" s="579"/>
      <c r="AI66" s="579"/>
      <c r="AJ66" s="579"/>
      <c r="AK66" s="579"/>
      <c r="AL66" s="579"/>
      <c r="AM66" s="579"/>
      <c r="AN66" s="579"/>
      <c r="AO66" s="579"/>
      <c r="AP66" s="579"/>
      <c r="AQ66" s="579"/>
      <c r="AR66" s="579"/>
      <c r="AS66" s="579"/>
      <c r="AT66" s="579"/>
      <c r="AU66" s="579"/>
      <c r="AV66" s="579"/>
      <c r="AW66" s="579"/>
      <c r="AX66" s="579"/>
      <c r="AY66" s="579"/>
      <c r="AZ66" s="579"/>
      <c r="BA66" s="579"/>
      <c r="BB66" s="579"/>
      <c r="BC66" s="579"/>
      <c r="BD66" s="579"/>
      <c r="BE66" s="579"/>
      <c r="BF66" s="579"/>
      <c r="BG66" s="579"/>
    </row>
    <row r="67" spans="1:59" s="8" customFormat="1" ht="13.5" customHeight="1">
      <c r="A67" s="578" t="s">
        <v>0</v>
      </c>
      <c r="B67" s="578"/>
      <c r="C67" s="578"/>
      <c r="D67" s="578"/>
      <c r="E67" s="578"/>
      <c r="F67" s="578"/>
      <c r="G67" s="578"/>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O67" s="578"/>
      <c r="AP67" s="578"/>
      <c r="AQ67" s="578"/>
      <c r="AR67" s="578"/>
      <c r="AS67" s="578"/>
      <c r="AT67" s="578"/>
      <c r="AU67" s="578"/>
      <c r="AV67" s="578"/>
      <c r="AW67" s="578"/>
      <c r="AX67" s="578"/>
      <c r="AY67" s="578"/>
      <c r="AZ67" s="578"/>
      <c r="BA67" s="578"/>
      <c r="BB67" s="578"/>
      <c r="BC67" s="578"/>
      <c r="BD67" s="578"/>
      <c r="BE67" s="578"/>
      <c r="BF67" s="578"/>
      <c r="BG67" s="578"/>
    </row>
    <row r="68" spans="1:59" s="8" customFormat="1" ht="13.5" customHeight="1">
      <c r="A68" s="578"/>
      <c r="B68" s="578"/>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578"/>
      <c r="AL68" s="578"/>
      <c r="AM68" s="578"/>
      <c r="AN68" s="578"/>
      <c r="AO68" s="578"/>
      <c r="AP68" s="578"/>
      <c r="AQ68" s="578"/>
      <c r="AR68" s="578"/>
      <c r="AS68" s="578"/>
      <c r="AT68" s="578"/>
      <c r="AU68" s="578"/>
      <c r="AV68" s="578"/>
      <c r="AW68" s="578"/>
      <c r="AX68" s="578"/>
      <c r="AY68" s="578"/>
      <c r="AZ68" s="578"/>
      <c r="BA68" s="578"/>
      <c r="BB68" s="578"/>
      <c r="BC68" s="578"/>
      <c r="BD68" s="578"/>
      <c r="BE68" s="578"/>
      <c r="BF68" s="578"/>
      <c r="BG68" s="578"/>
    </row>
  </sheetData>
  <mergeCells count="185">
    <mergeCell ref="AJ32:AL32"/>
    <mergeCell ref="AM32:AO32"/>
    <mergeCell ref="AP32:AR32"/>
    <mergeCell ref="AJ33:AL33"/>
    <mergeCell ref="AM33:AO33"/>
    <mergeCell ref="AP33:AR33"/>
    <mergeCell ref="AJ30:AL30"/>
    <mergeCell ref="AM30:AO30"/>
    <mergeCell ref="AP30:AR30"/>
    <mergeCell ref="AJ31:AL31"/>
    <mergeCell ref="AM31:AO31"/>
    <mergeCell ref="AP31:AR31"/>
    <mergeCell ref="AJ28:AL28"/>
    <mergeCell ref="AM28:AO28"/>
    <mergeCell ref="AP28:AR28"/>
    <mergeCell ref="AJ29:AL29"/>
    <mergeCell ref="AM29:AO29"/>
    <mergeCell ref="AP29:AR29"/>
    <mergeCell ref="AJ26:AL26"/>
    <mergeCell ref="AM26:AO26"/>
    <mergeCell ref="AP26:AR26"/>
    <mergeCell ref="AJ27:AL27"/>
    <mergeCell ref="AM27:AO27"/>
    <mergeCell ref="AP27:AR27"/>
    <mergeCell ref="AP24:AR24"/>
    <mergeCell ref="AJ25:AL25"/>
    <mergeCell ref="AM25:AO25"/>
    <mergeCell ref="AP25:AR25"/>
    <mergeCell ref="AJ22:AL22"/>
    <mergeCell ref="AM22:AO22"/>
    <mergeCell ref="AP22:AR22"/>
    <mergeCell ref="AJ23:AL23"/>
    <mergeCell ref="AM23:AO23"/>
    <mergeCell ref="AP23:AR23"/>
    <mergeCell ref="AM16:AO16"/>
    <mergeCell ref="AP16:AR16"/>
    <mergeCell ref="AJ17:AL17"/>
    <mergeCell ref="AM17:AO17"/>
    <mergeCell ref="AP17:AR17"/>
    <mergeCell ref="AJ18:AL18"/>
    <mergeCell ref="AM37:AO37"/>
    <mergeCell ref="AP37:AR37"/>
    <mergeCell ref="AJ38:AL38"/>
    <mergeCell ref="AM38:AO38"/>
    <mergeCell ref="AP38:AR38"/>
    <mergeCell ref="AJ20:AL20"/>
    <mergeCell ref="AM20:AO20"/>
    <mergeCell ref="AP20:AR20"/>
    <mergeCell ref="AJ21:AL21"/>
    <mergeCell ref="AM21:AO21"/>
    <mergeCell ref="AP21:AR21"/>
    <mergeCell ref="AM18:AO18"/>
    <mergeCell ref="AP18:AR18"/>
    <mergeCell ref="AJ19:AL19"/>
    <mergeCell ref="AM19:AO19"/>
    <mergeCell ref="AP19:AR19"/>
    <mergeCell ref="AJ24:AL24"/>
    <mergeCell ref="AM24:AO24"/>
    <mergeCell ref="AM58:AO58"/>
    <mergeCell ref="AP58:AR58"/>
    <mergeCell ref="AJ43:AL43"/>
    <mergeCell ref="AM43:AO43"/>
    <mergeCell ref="AP43:AR43"/>
    <mergeCell ref="AJ13:AL13"/>
    <mergeCell ref="AM13:AO13"/>
    <mergeCell ref="AP13:AR13"/>
    <mergeCell ref="AJ34:AL34"/>
    <mergeCell ref="AM34:AO34"/>
    <mergeCell ref="AP34:AR34"/>
    <mergeCell ref="AJ35:AL35"/>
    <mergeCell ref="AM35:AO35"/>
    <mergeCell ref="AP35:AR35"/>
    <mergeCell ref="AJ36:AL36"/>
    <mergeCell ref="AM36:AO36"/>
    <mergeCell ref="AP36:AR36"/>
    <mergeCell ref="AJ37:AL37"/>
    <mergeCell ref="AJ41:AL41"/>
    <mergeCell ref="AM41:AO41"/>
    <mergeCell ref="AP41:AR41"/>
    <mergeCell ref="AJ42:AL42"/>
    <mergeCell ref="AM42:AO42"/>
    <mergeCell ref="AP42:AR42"/>
    <mergeCell ref="A62:AS62"/>
    <mergeCell ref="A67:BG68"/>
    <mergeCell ref="A63:BG64"/>
    <mergeCell ref="A65:BG65"/>
    <mergeCell ref="A66:BG66"/>
    <mergeCell ref="AJ52:AL52"/>
    <mergeCell ref="AM52:AO52"/>
    <mergeCell ref="AP52:AR52"/>
    <mergeCell ref="AJ57:AL57"/>
    <mergeCell ref="AM57:AO57"/>
    <mergeCell ref="AP55:AR55"/>
    <mergeCell ref="AP57:AR57"/>
    <mergeCell ref="AJ56:AL56"/>
    <mergeCell ref="AM56:AO56"/>
    <mergeCell ref="AP56:AR56"/>
    <mergeCell ref="A60:BG60"/>
    <mergeCell ref="A61:BG61"/>
    <mergeCell ref="A54:A58"/>
    <mergeCell ref="AJ54:AL54"/>
    <mergeCell ref="AM54:AO54"/>
    <mergeCell ref="AP54:AR54"/>
    <mergeCell ref="AJ55:AL55"/>
    <mergeCell ref="AM55:AO55"/>
    <mergeCell ref="AJ58:AL58"/>
    <mergeCell ref="B50:D50"/>
    <mergeCell ref="AJ50:AL50"/>
    <mergeCell ref="AM50:AO50"/>
    <mergeCell ref="AP50:AR50"/>
    <mergeCell ref="AD51:AF51"/>
    <mergeCell ref="B51:AC51"/>
    <mergeCell ref="AP47:AR47"/>
    <mergeCell ref="AJ48:AL48"/>
    <mergeCell ref="AM48:AO48"/>
    <mergeCell ref="AP48:AR48"/>
    <mergeCell ref="AJ49:AL49"/>
    <mergeCell ref="AM49:AO49"/>
    <mergeCell ref="AP49:AR49"/>
    <mergeCell ref="AJ47:AL47"/>
    <mergeCell ref="AM47:AO47"/>
    <mergeCell ref="AG51:AR51"/>
    <mergeCell ref="AP44:AR44"/>
    <mergeCell ref="E7:K7"/>
    <mergeCell ref="AJ10:AL10"/>
    <mergeCell ref="AM10:AO10"/>
    <mergeCell ref="AP10:AR10"/>
    <mergeCell ref="AJ11:AL11"/>
    <mergeCell ref="AM11:AO11"/>
    <mergeCell ref="AP11:AR11"/>
    <mergeCell ref="L7:R7"/>
    <mergeCell ref="S7:Y7"/>
    <mergeCell ref="Z7:AF7"/>
    <mergeCell ref="AJ40:AL40"/>
    <mergeCell ref="AM40:AO40"/>
    <mergeCell ref="AP40:AR40"/>
    <mergeCell ref="AJ39:AL39"/>
    <mergeCell ref="AM39:AO39"/>
    <mergeCell ref="AP39:AR39"/>
    <mergeCell ref="AJ14:AL14"/>
    <mergeCell ref="AM14:AO14"/>
    <mergeCell ref="AP14:AR14"/>
    <mergeCell ref="AJ15:AL15"/>
    <mergeCell ref="AM15:AO15"/>
    <mergeCell ref="AP15:AR15"/>
    <mergeCell ref="AJ16:AL16"/>
    <mergeCell ref="AJ46:AL46"/>
    <mergeCell ref="AM46:AO46"/>
    <mergeCell ref="AP46:AR46"/>
    <mergeCell ref="AJ45:AL45"/>
    <mergeCell ref="AM45:AO45"/>
    <mergeCell ref="AP45:AR45"/>
    <mergeCell ref="B52:D52"/>
    <mergeCell ref="A6:L6"/>
    <mergeCell ref="M6:V6"/>
    <mergeCell ref="W6:AE6"/>
    <mergeCell ref="AF6:AS6"/>
    <mergeCell ref="AJ7:AL9"/>
    <mergeCell ref="AM7:AO9"/>
    <mergeCell ref="AP7:AR9"/>
    <mergeCell ref="AS7:AS9"/>
    <mergeCell ref="A7:A52"/>
    <mergeCell ref="B7:B9"/>
    <mergeCell ref="C7:C9"/>
    <mergeCell ref="D7:D9"/>
    <mergeCell ref="AJ12:AL12"/>
    <mergeCell ref="AM12:AO12"/>
    <mergeCell ref="AP12:AR12"/>
    <mergeCell ref="AJ44:AL44"/>
    <mergeCell ref="AM44:AO44"/>
    <mergeCell ref="A3:B3"/>
    <mergeCell ref="C3:D3"/>
    <mergeCell ref="E3:K3"/>
    <mergeCell ref="V3:AC3"/>
    <mergeCell ref="E2:K2"/>
    <mergeCell ref="A5:C5"/>
    <mergeCell ref="E5:L5"/>
    <mergeCell ref="M5:V5"/>
    <mergeCell ref="AD3:AS3"/>
    <mergeCell ref="L3:U3"/>
    <mergeCell ref="A4:D4"/>
    <mergeCell ref="E4:AA4"/>
    <mergeCell ref="AB4:AS4"/>
    <mergeCell ref="W5:AE5"/>
    <mergeCell ref="AF5:AS5"/>
  </mergeCells>
  <phoneticPr fontId="2"/>
  <conditionalFormatting sqref="E2:K2">
    <cfRule type="containsBlanks" dxfId="17" priority="1">
      <formula>LEN(TRIM(E2))=0</formula>
    </cfRule>
  </conditionalFormatting>
  <dataValidations count="1">
    <dataValidation type="list" allowBlank="1" showInputMessage="1" showErrorMessage="1" sqref="C3:D3">
      <formula1>"短期入所,施設入所支援,生活介護"</formula1>
    </dataValidation>
  </dataValidations>
  <pageMargins left="0.59055118110236227" right="0.59055118110236227" top="0.78740157480314965" bottom="0.59055118110236227" header="0.51181102362204722" footer="0.51181102362204722"/>
  <pageSetup paperSize="9" scale="76" fitToHeight="0" orientation="landscape" r:id="rId1"/>
  <headerFooter alignWithMargins="0"/>
  <rowBreaks count="1" manualBreakCount="1">
    <brk id="38"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G68"/>
  <sheetViews>
    <sheetView view="pageBreakPreview" zoomScale="85" zoomScaleNormal="85" zoomScaleSheetLayoutView="85" workbookViewId="0"/>
  </sheetViews>
  <sheetFormatPr defaultColWidth="9" defaultRowHeight="21" customHeight="1"/>
  <cols>
    <col min="1" max="1" width="4.75" style="45" customWidth="1"/>
    <col min="2" max="2" width="14.125" style="46" customWidth="1"/>
    <col min="3" max="3" width="14.25" style="46" customWidth="1"/>
    <col min="4" max="4" width="14.875" style="46" customWidth="1"/>
    <col min="5" max="5" width="3" style="46" customWidth="1"/>
    <col min="6" max="35" width="3" style="45" customWidth="1"/>
    <col min="36" max="44" width="2.875" style="45" customWidth="1"/>
    <col min="45" max="45" width="10" style="45" customWidth="1"/>
    <col min="46" max="50" width="2.875" style="45" customWidth="1"/>
    <col min="51" max="53" width="2.25" style="45" customWidth="1"/>
    <col min="54" max="74" width="2.625" style="45" customWidth="1"/>
    <col min="75" max="16384" width="9" style="45"/>
  </cols>
  <sheetData>
    <row r="1" spans="1:59" s="24" customFormat="1" ht="21" customHeight="1">
      <c r="A1" s="381" t="s">
        <v>134</v>
      </c>
      <c r="B1" s="23"/>
      <c r="C1" s="126"/>
      <c r="D1" s="127"/>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5"/>
      <c r="AU1" s="125"/>
      <c r="AV1" s="125"/>
      <c r="AW1" s="125"/>
      <c r="AX1" s="125"/>
      <c r="AY1" s="125"/>
      <c r="AZ1" s="125"/>
    </row>
    <row r="2" spans="1:59" s="1" customFormat="1" ht="26.45" customHeight="1" thickBot="1">
      <c r="A2" s="379" t="s">
        <v>131</v>
      </c>
      <c r="B2" s="379"/>
      <c r="C2" s="379"/>
      <c r="D2" s="379"/>
      <c r="E2" s="529" t="str">
        <f>IF('調書1-1'!$E$2="","",DATE(YEAR('調書1-1'!E2),MONTH('調書1-1'!E2)-1,1))</f>
        <v/>
      </c>
      <c r="F2" s="529"/>
      <c r="G2" s="529"/>
      <c r="H2" s="529"/>
      <c r="I2" s="529"/>
      <c r="J2" s="529"/>
      <c r="K2" s="529"/>
      <c r="L2" s="431" t="str">
        <f>IF('調書1-1'!D1="","&lt;&lt;&lt;&lt;エラー！調書1-1のセル「D1」に運営指導日を入力！","")</f>
        <v>&lt;&lt;&lt;&lt;エラー！調書1-1のセル「D1」に運営指導日を入力！</v>
      </c>
      <c r="M2" s="379"/>
      <c r="N2" s="379"/>
      <c r="O2" s="48"/>
      <c r="P2" s="48"/>
      <c r="Q2" s="48"/>
      <c r="R2" s="48"/>
      <c r="S2" s="115"/>
      <c r="T2" s="115"/>
      <c r="U2" s="115"/>
      <c r="V2" s="115"/>
      <c r="W2" s="115"/>
      <c r="X2" s="115"/>
      <c r="Y2" s="115"/>
      <c r="Z2" s="115"/>
      <c r="AA2" s="115"/>
      <c r="AB2" s="115"/>
      <c r="AC2" s="115"/>
      <c r="AD2" s="115"/>
      <c r="AE2" s="115"/>
      <c r="AF2" s="115"/>
      <c r="AG2" s="408"/>
      <c r="AH2" s="408"/>
      <c r="AI2" s="408"/>
      <c r="AJ2" s="116"/>
      <c r="AK2" s="116"/>
      <c r="AL2" s="116"/>
      <c r="AM2" s="116"/>
      <c r="AN2" s="116"/>
      <c r="AO2" s="116"/>
      <c r="AP2" s="116"/>
      <c r="AQ2" s="116"/>
      <c r="AR2" s="116"/>
      <c r="AS2" s="48"/>
      <c r="AT2" s="48"/>
      <c r="AU2" s="48"/>
      <c r="AV2" s="48"/>
      <c r="AW2" s="48"/>
      <c r="AX2" s="48"/>
      <c r="AY2" s="48"/>
      <c r="AZ2" s="48"/>
      <c r="BA2" s="48"/>
      <c r="BB2" s="48"/>
      <c r="BC2" s="48"/>
      <c r="BD2" s="48"/>
      <c r="BE2" s="48"/>
      <c r="BF2" s="48"/>
      <c r="BG2" s="48"/>
    </row>
    <row r="3" spans="1:59" s="1" customFormat="1" ht="18.75" customHeight="1" thickBot="1">
      <c r="A3" s="525" t="s">
        <v>21</v>
      </c>
      <c r="B3" s="526"/>
      <c r="C3" s="595" t="str">
        <f>'調書1-1'!C3</f>
        <v>施設入所支援</v>
      </c>
      <c r="D3" s="595"/>
      <c r="E3" s="525" t="s">
        <v>136</v>
      </c>
      <c r="F3" s="526"/>
      <c r="G3" s="526"/>
      <c r="H3" s="526"/>
      <c r="I3" s="526"/>
      <c r="J3" s="526"/>
      <c r="K3" s="528"/>
      <c r="L3" s="530" t="s">
        <v>137</v>
      </c>
      <c r="M3" s="527"/>
      <c r="N3" s="527"/>
      <c r="O3" s="527"/>
      <c r="P3" s="527"/>
      <c r="Q3" s="527"/>
      <c r="R3" s="527"/>
      <c r="S3" s="527"/>
      <c r="T3" s="527"/>
      <c r="U3" s="531"/>
      <c r="V3" s="525" t="s">
        <v>138</v>
      </c>
      <c r="W3" s="526"/>
      <c r="X3" s="526"/>
      <c r="Y3" s="526"/>
      <c r="Z3" s="526"/>
      <c r="AA3" s="526"/>
      <c r="AB3" s="526"/>
      <c r="AC3" s="528"/>
      <c r="AD3" s="596" t="str">
        <f>IF('調書1-1'!AD3="","",'調書1-1'!AD3)</f>
        <v/>
      </c>
      <c r="AE3" s="595"/>
      <c r="AF3" s="595"/>
      <c r="AG3" s="595"/>
      <c r="AH3" s="595"/>
      <c r="AI3" s="595"/>
      <c r="AJ3" s="595"/>
      <c r="AK3" s="595"/>
      <c r="AL3" s="595"/>
      <c r="AM3" s="595"/>
      <c r="AN3" s="595"/>
      <c r="AO3" s="595"/>
      <c r="AP3" s="595"/>
      <c r="AQ3" s="595"/>
      <c r="AR3" s="595"/>
      <c r="AS3" s="597"/>
    </row>
    <row r="4" spans="1:59" s="1" customFormat="1" ht="18.75" customHeight="1" thickBot="1">
      <c r="A4" s="532"/>
      <c r="B4" s="533"/>
      <c r="C4" s="533"/>
      <c r="D4" s="533"/>
      <c r="E4" s="525" t="s">
        <v>27</v>
      </c>
      <c r="F4" s="526"/>
      <c r="G4" s="526"/>
      <c r="H4" s="526"/>
      <c r="I4" s="526"/>
      <c r="J4" s="526"/>
      <c r="K4" s="526"/>
      <c r="L4" s="526"/>
      <c r="M4" s="526"/>
      <c r="N4" s="526"/>
      <c r="O4" s="526"/>
      <c r="P4" s="526"/>
      <c r="Q4" s="526"/>
      <c r="R4" s="526"/>
      <c r="S4" s="526"/>
      <c r="T4" s="526"/>
      <c r="U4" s="526"/>
      <c r="V4" s="526"/>
      <c r="W4" s="526"/>
      <c r="X4" s="526"/>
      <c r="Y4" s="526"/>
      <c r="Z4" s="526"/>
      <c r="AA4" s="528"/>
      <c r="AB4" s="530" t="s">
        <v>24</v>
      </c>
      <c r="AC4" s="527"/>
      <c r="AD4" s="527"/>
      <c r="AE4" s="527"/>
      <c r="AF4" s="527"/>
      <c r="AG4" s="527"/>
      <c r="AH4" s="527"/>
      <c r="AI4" s="527"/>
      <c r="AJ4" s="527"/>
      <c r="AK4" s="527"/>
      <c r="AL4" s="527"/>
      <c r="AM4" s="527"/>
      <c r="AN4" s="527"/>
      <c r="AO4" s="527"/>
      <c r="AP4" s="527"/>
      <c r="AQ4" s="527"/>
      <c r="AR4" s="527"/>
      <c r="AS4" s="531"/>
    </row>
    <row r="5" spans="1:59" s="1" customFormat="1" ht="18.75" customHeight="1" thickBot="1">
      <c r="A5" s="525" t="s">
        <v>29</v>
      </c>
      <c r="B5" s="526"/>
      <c r="C5" s="526"/>
      <c r="D5" s="120" t="str">
        <f>'調書1-1'!D5</f>
        <v>　</v>
      </c>
      <c r="E5" s="526" t="s">
        <v>31</v>
      </c>
      <c r="F5" s="526"/>
      <c r="G5" s="526"/>
      <c r="H5" s="526"/>
      <c r="I5" s="526"/>
      <c r="J5" s="526"/>
      <c r="K5" s="526"/>
      <c r="L5" s="528"/>
      <c r="M5" s="596" t="str">
        <f>'調書1-1'!M5:V5</f>
        <v>　</v>
      </c>
      <c r="N5" s="595"/>
      <c r="O5" s="595"/>
      <c r="P5" s="595"/>
      <c r="Q5" s="595"/>
      <c r="R5" s="595"/>
      <c r="S5" s="595"/>
      <c r="T5" s="595"/>
      <c r="U5" s="595"/>
      <c r="V5" s="595"/>
      <c r="W5" s="525" t="s">
        <v>32</v>
      </c>
      <c r="X5" s="526"/>
      <c r="Y5" s="526"/>
      <c r="Z5" s="526"/>
      <c r="AA5" s="526"/>
      <c r="AB5" s="526"/>
      <c r="AC5" s="526"/>
      <c r="AD5" s="526"/>
      <c r="AE5" s="528"/>
      <c r="AF5" s="604" t="str">
        <f>'調書1-1'!AF5:AS5</f>
        <v>　</v>
      </c>
      <c r="AG5" s="605"/>
      <c r="AH5" s="605"/>
      <c r="AI5" s="605"/>
      <c r="AJ5" s="605"/>
      <c r="AK5" s="605"/>
      <c r="AL5" s="605"/>
      <c r="AM5" s="605"/>
      <c r="AN5" s="605"/>
      <c r="AO5" s="605"/>
      <c r="AP5" s="605"/>
      <c r="AQ5" s="605"/>
      <c r="AR5" s="605"/>
      <c r="AS5" s="606"/>
    </row>
    <row r="6" spans="1:59" s="1" customFormat="1" ht="18.75" customHeight="1" thickBot="1">
      <c r="A6" s="525" t="s">
        <v>411</v>
      </c>
      <c r="B6" s="526"/>
      <c r="C6" s="526"/>
      <c r="D6" s="526"/>
      <c r="E6" s="526"/>
      <c r="F6" s="526"/>
      <c r="G6" s="526"/>
      <c r="H6" s="526"/>
      <c r="I6" s="526"/>
      <c r="J6" s="526"/>
      <c r="K6" s="526"/>
      <c r="L6" s="528"/>
      <c r="M6" s="596" t="str">
        <f>'調書1-1'!M6:V6</f>
        <v>　</v>
      </c>
      <c r="N6" s="595"/>
      <c r="O6" s="595"/>
      <c r="P6" s="595"/>
      <c r="Q6" s="595"/>
      <c r="R6" s="595"/>
      <c r="S6" s="595"/>
      <c r="T6" s="595"/>
      <c r="U6" s="595"/>
      <c r="V6" s="595"/>
      <c r="W6" s="525" t="s">
        <v>35</v>
      </c>
      <c r="X6" s="526"/>
      <c r="Y6" s="526"/>
      <c r="Z6" s="526"/>
      <c r="AA6" s="526"/>
      <c r="AB6" s="526"/>
      <c r="AC6" s="526"/>
      <c r="AD6" s="526"/>
      <c r="AE6" s="528"/>
      <c r="AF6" s="601" t="str">
        <f>'調書1-1'!AF6:AS6</f>
        <v>　</v>
      </c>
      <c r="AG6" s="602"/>
      <c r="AH6" s="602"/>
      <c r="AI6" s="602"/>
      <c r="AJ6" s="602"/>
      <c r="AK6" s="602"/>
      <c r="AL6" s="602"/>
      <c r="AM6" s="602"/>
      <c r="AN6" s="602"/>
      <c r="AO6" s="602"/>
      <c r="AP6" s="602"/>
      <c r="AQ6" s="602"/>
      <c r="AR6" s="602"/>
      <c r="AS6" s="603"/>
    </row>
    <row r="7" spans="1:59" s="1" customFormat="1" ht="18.75" customHeight="1">
      <c r="A7" s="554" t="s">
        <v>37</v>
      </c>
      <c r="B7" s="557" t="s">
        <v>5</v>
      </c>
      <c r="C7" s="549" t="s">
        <v>6</v>
      </c>
      <c r="D7" s="563" t="s">
        <v>7</v>
      </c>
      <c r="E7" s="557" t="s">
        <v>8</v>
      </c>
      <c r="F7" s="559"/>
      <c r="G7" s="559"/>
      <c r="H7" s="559"/>
      <c r="I7" s="559"/>
      <c r="J7" s="559"/>
      <c r="K7" s="561"/>
      <c r="L7" s="557" t="s">
        <v>9</v>
      </c>
      <c r="M7" s="559"/>
      <c r="N7" s="559"/>
      <c r="O7" s="559"/>
      <c r="P7" s="559"/>
      <c r="Q7" s="559"/>
      <c r="R7" s="561"/>
      <c r="S7" s="557" t="s">
        <v>10</v>
      </c>
      <c r="T7" s="559"/>
      <c r="U7" s="559"/>
      <c r="V7" s="559"/>
      <c r="W7" s="559"/>
      <c r="X7" s="559"/>
      <c r="Y7" s="561"/>
      <c r="Z7" s="557" t="s">
        <v>11</v>
      </c>
      <c r="AA7" s="559"/>
      <c r="AB7" s="559"/>
      <c r="AC7" s="559"/>
      <c r="AD7" s="559"/>
      <c r="AE7" s="559"/>
      <c r="AF7" s="561"/>
      <c r="AG7" s="385"/>
      <c r="AH7" s="386"/>
      <c r="AI7" s="387"/>
      <c r="AJ7" s="548" t="s">
        <v>1</v>
      </c>
      <c r="AK7" s="549"/>
      <c r="AL7" s="549"/>
      <c r="AM7" s="549" t="s">
        <v>13</v>
      </c>
      <c r="AN7" s="549"/>
      <c r="AO7" s="549"/>
      <c r="AP7" s="549" t="s">
        <v>14</v>
      </c>
      <c r="AQ7" s="549"/>
      <c r="AR7" s="549"/>
      <c r="AS7" s="552" t="s">
        <v>38</v>
      </c>
    </row>
    <row r="8" spans="1:59" s="1" customFormat="1" ht="18.75" customHeight="1">
      <c r="A8" s="555"/>
      <c r="B8" s="558"/>
      <c r="C8" s="551"/>
      <c r="D8" s="560"/>
      <c r="E8" s="111">
        <v>1</v>
      </c>
      <c r="F8" s="112">
        <v>2</v>
      </c>
      <c r="G8" s="112">
        <v>3</v>
      </c>
      <c r="H8" s="113">
        <v>4</v>
      </c>
      <c r="I8" s="112">
        <v>5</v>
      </c>
      <c r="J8" s="112">
        <v>6</v>
      </c>
      <c r="K8" s="114">
        <v>7</v>
      </c>
      <c r="L8" s="111">
        <v>8</v>
      </c>
      <c r="M8" s="112">
        <v>9</v>
      </c>
      <c r="N8" s="112">
        <v>10</v>
      </c>
      <c r="O8" s="112">
        <v>11</v>
      </c>
      <c r="P8" s="112">
        <v>12</v>
      </c>
      <c r="Q8" s="112">
        <v>13</v>
      </c>
      <c r="R8" s="114">
        <v>14</v>
      </c>
      <c r="S8" s="111">
        <v>15</v>
      </c>
      <c r="T8" s="112">
        <v>16</v>
      </c>
      <c r="U8" s="112">
        <v>17</v>
      </c>
      <c r="V8" s="112">
        <v>18</v>
      </c>
      <c r="W8" s="112">
        <v>19</v>
      </c>
      <c r="X8" s="112">
        <v>20</v>
      </c>
      <c r="Y8" s="114">
        <v>21</v>
      </c>
      <c r="Z8" s="111">
        <v>22</v>
      </c>
      <c r="AA8" s="112">
        <v>23</v>
      </c>
      <c r="AB8" s="112">
        <v>24</v>
      </c>
      <c r="AC8" s="112">
        <v>25</v>
      </c>
      <c r="AD8" s="112">
        <v>26</v>
      </c>
      <c r="AE8" s="112">
        <v>27</v>
      </c>
      <c r="AF8" s="114">
        <v>28</v>
      </c>
      <c r="AG8" s="388">
        <v>29</v>
      </c>
      <c r="AH8" s="389">
        <v>30</v>
      </c>
      <c r="AI8" s="390">
        <v>31</v>
      </c>
      <c r="AJ8" s="550"/>
      <c r="AK8" s="551"/>
      <c r="AL8" s="551"/>
      <c r="AM8" s="551"/>
      <c r="AN8" s="551"/>
      <c r="AO8" s="551"/>
      <c r="AP8" s="551"/>
      <c r="AQ8" s="551"/>
      <c r="AR8" s="551"/>
      <c r="AS8" s="553"/>
    </row>
    <row r="9" spans="1:59" s="1" customFormat="1" ht="18.75" customHeight="1">
      <c r="A9" s="555"/>
      <c r="B9" s="558"/>
      <c r="C9" s="551"/>
      <c r="D9" s="560"/>
      <c r="E9" s="219" t="e">
        <f>IF(DAY(EOMONTH($E$2,0))&lt;E$8,"-",DATE(YEAR($E$2),MONTH($E$2),E$8))</f>
        <v>#VALUE!</v>
      </c>
      <c r="F9" s="220" t="e">
        <f t="shared" ref="F9:AI9" si="0">IF(DAY(EOMONTH($E$2,0))&lt;F$8,"-",DATE(YEAR($E$2),MONTH($E$2),F$8))</f>
        <v>#VALUE!</v>
      </c>
      <c r="G9" s="220" t="e">
        <f t="shared" si="0"/>
        <v>#VALUE!</v>
      </c>
      <c r="H9" s="220" t="e">
        <f t="shared" si="0"/>
        <v>#VALUE!</v>
      </c>
      <c r="I9" s="220" t="e">
        <f t="shared" si="0"/>
        <v>#VALUE!</v>
      </c>
      <c r="J9" s="220" t="e">
        <f t="shared" si="0"/>
        <v>#VALUE!</v>
      </c>
      <c r="K9" s="221" t="e">
        <f t="shared" si="0"/>
        <v>#VALUE!</v>
      </c>
      <c r="L9" s="219" t="e">
        <f t="shared" si="0"/>
        <v>#VALUE!</v>
      </c>
      <c r="M9" s="220" t="e">
        <f t="shared" si="0"/>
        <v>#VALUE!</v>
      </c>
      <c r="N9" s="220" t="e">
        <f t="shared" si="0"/>
        <v>#VALUE!</v>
      </c>
      <c r="O9" s="220" t="e">
        <f t="shared" si="0"/>
        <v>#VALUE!</v>
      </c>
      <c r="P9" s="220" t="e">
        <f t="shared" si="0"/>
        <v>#VALUE!</v>
      </c>
      <c r="Q9" s="220" t="e">
        <f t="shared" si="0"/>
        <v>#VALUE!</v>
      </c>
      <c r="R9" s="221" t="e">
        <f t="shared" si="0"/>
        <v>#VALUE!</v>
      </c>
      <c r="S9" s="219" t="e">
        <f t="shared" si="0"/>
        <v>#VALUE!</v>
      </c>
      <c r="T9" s="220" t="e">
        <f t="shared" si="0"/>
        <v>#VALUE!</v>
      </c>
      <c r="U9" s="220" t="e">
        <f t="shared" si="0"/>
        <v>#VALUE!</v>
      </c>
      <c r="V9" s="220" t="e">
        <f t="shared" si="0"/>
        <v>#VALUE!</v>
      </c>
      <c r="W9" s="220" t="e">
        <f t="shared" si="0"/>
        <v>#VALUE!</v>
      </c>
      <c r="X9" s="220" t="e">
        <f t="shared" si="0"/>
        <v>#VALUE!</v>
      </c>
      <c r="Y9" s="221" t="e">
        <f t="shared" si="0"/>
        <v>#VALUE!</v>
      </c>
      <c r="Z9" s="219" t="e">
        <f t="shared" si="0"/>
        <v>#VALUE!</v>
      </c>
      <c r="AA9" s="220" t="e">
        <f t="shared" si="0"/>
        <v>#VALUE!</v>
      </c>
      <c r="AB9" s="220" t="e">
        <f t="shared" si="0"/>
        <v>#VALUE!</v>
      </c>
      <c r="AC9" s="220" t="e">
        <f t="shared" si="0"/>
        <v>#VALUE!</v>
      </c>
      <c r="AD9" s="220" t="e">
        <f t="shared" si="0"/>
        <v>#VALUE!</v>
      </c>
      <c r="AE9" s="220" t="e">
        <f t="shared" si="0"/>
        <v>#VALUE!</v>
      </c>
      <c r="AF9" s="221" t="e">
        <f t="shared" si="0"/>
        <v>#VALUE!</v>
      </c>
      <c r="AG9" s="405" t="e">
        <f t="shared" si="0"/>
        <v>#VALUE!</v>
      </c>
      <c r="AH9" s="406" t="e">
        <f t="shared" si="0"/>
        <v>#VALUE!</v>
      </c>
      <c r="AI9" s="407" t="e">
        <f t="shared" si="0"/>
        <v>#VALUE!</v>
      </c>
      <c r="AJ9" s="550"/>
      <c r="AK9" s="551"/>
      <c r="AL9" s="551"/>
      <c r="AM9" s="551"/>
      <c r="AN9" s="551"/>
      <c r="AO9" s="551"/>
      <c r="AP9" s="551"/>
      <c r="AQ9" s="551"/>
      <c r="AR9" s="551"/>
      <c r="AS9" s="553"/>
    </row>
    <row r="10" spans="1:59" s="1" customFormat="1" ht="17.25" customHeight="1">
      <c r="A10" s="555"/>
      <c r="B10" s="6"/>
      <c r="C10" s="10"/>
      <c r="D10" s="53"/>
      <c r="E10" s="6"/>
      <c r="F10" s="14"/>
      <c r="G10" s="14"/>
      <c r="H10" s="15"/>
      <c r="I10" s="14"/>
      <c r="J10" s="10"/>
      <c r="K10" s="16"/>
      <c r="L10" s="6"/>
      <c r="M10" s="14"/>
      <c r="N10" s="14"/>
      <c r="O10" s="14"/>
      <c r="P10" s="14"/>
      <c r="Q10" s="10"/>
      <c r="R10" s="16"/>
      <c r="S10" s="6"/>
      <c r="T10" s="14"/>
      <c r="U10" s="14"/>
      <c r="V10" s="14"/>
      <c r="W10" s="14"/>
      <c r="X10" s="10"/>
      <c r="Y10" s="16"/>
      <c r="Z10" s="6"/>
      <c r="AA10" s="14"/>
      <c r="AB10" s="14"/>
      <c r="AC10" s="14"/>
      <c r="AD10" s="14"/>
      <c r="AE10" s="10"/>
      <c r="AF10" s="16"/>
      <c r="AG10" s="395"/>
      <c r="AH10" s="391"/>
      <c r="AI10" s="392"/>
      <c r="AJ10" s="537">
        <f>SUM(E10:AF10)</f>
        <v>0</v>
      </c>
      <c r="AK10" s="537"/>
      <c r="AL10" s="538"/>
      <c r="AM10" s="539">
        <f>ROUNDDOWN(AJ10/4,1)</f>
        <v>0</v>
      </c>
      <c r="AN10" s="537"/>
      <c r="AO10" s="538"/>
      <c r="AP10" s="540">
        <f>IFERROR(IF(AJ10/4/$AD$51&gt;1,1,ROUNDDOWN(AJ10/4/$AD$51,1)),0)</f>
        <v>0</v>
      </c>
      <c r="AQ10" s="541"/>
      <c r="AR10" s="542"/>
      <c r="AS10" s="17"/>
    </row>
    <row r="11" spans="1:59" s="1" customFormat="1" ht="17.25" customHeight="1">
      <c r="A11" s="555"/>
      <c r="B11" s="6"/>
      <c r="C11" s="10"/>
      <c r="D11" s="53"/>
      <c r="E11" s="6"/>
      <c r="F11" s="14"/>
      <c r="G11" s="14"/>
      <c r="H11" s="14"/>
      <c r="I11" s="14"/>
      <c r="J11" s="10"/>
      <c r="K11" s="16"/>
      <c r="L11" s="6"/>
      <c r="M11" s="14"/>
      <c r="N11" s="14"/>
      <c r="O11" s="14"/>
      <c r="P11" s="14"/>
      <c r="Q11" s="10"/>
      <c r="R11" s="16"/>
      <c r="S11" s="6"/>
      <c r="T11" s="14"/>
      <c r="U11" s="14"/>
      <c r="V11" s="14"/>
      <c r="W11" s="14"/>
      <c r="X11" s="10"/>
      <c r="Y11" s="16"/>
      <c r="Z11" s="6"/>
      <c r="AA11" s="14"/>
      <c r="AB11" s="14"/>
      <c r="AC11" s="14"/>
      <c r="AD11" s="14"/>
      <c r="AE11" s="10"/>
      <c r="AF11" s="16"/>
      <c r="AG11" s="395"/>
      <c r="AH11" s="391"/>
      <c r="AI11" s="392"/>
      <c r="AJ11" s="598">
        <f t="shared" ref="AJ11:AJ34" si="1">SUM(E11:AF11)</f>
        <v>0</v>
      </c>
      <c r="AK11" s="537"/>
      <c r="AL11" s="538"/>
      <c r="AM11" s="539">
        <f t="shared" ref="AM11:AM34" si="2">ROUNDDOWN(AJ11/4,1)</f>
        <v>0</v>
      </c>
      <c r="AN11" s="537"/>
      <c r="AO11" s="538"/>
      <c r="AP11" s="540">
        <f t="shared" ref="AP11:AP49" si="3">IFERROR(IF(AJ11/4/$AD$51&gt;1,1,ROUNDDOWN(AJ11/4/$AD$51,1)),0)</f>
        <v>0</v>
      </c>
      <c r="AQ11" s="541"/>
      <c r="AR11" s="542"/>
      <c r="AS11" s="17"/>
    </row>
    <row r="12" spans="1:59" s="1" customFormat="1" ht="17.25" customHeight="1">
      <c r="A12" s="555"/>
      <c r="B12" s="6"/>
      <c r="C12" s="10"/>
      <c r="D12" s="53"/>
      <c r="E12" s="6"/>
      <c r="F12" s="14"/>
      <c r="G12" s="14"/>
      <c r="H12" s="14"/>
      <c r="I12" s="14"/>
      <c r="J12" s="10"/>
      <c r="K12" s="16"/>
      <c r="L12" s="6"/>
      <c r="M12" s="14"/>
      <c r="N12" s="14"/>
      <c r="O12" s="14"/>
      <c r="P12" s="14"/>
      <c r="Q12" s="10"/>
      <c r="R12" s="16"/>
      <c r="S12" s="6"/>
      <c r="T12" s="14"/>
      <c r="U12" s="14"/>
      <c r="V12" s="14"/>
      <c r="W12" s="14"/>
      <c r="X12" s="10"/>
      <c r="Y12" s="16"/>
      <c r="Z12" s="6"/>
      <c r="AA12" s="14"/>
      <c r="AB12" s="14"/>
      <c r="AC12" s="14"/>
      <c r="AD12" s="14"/>
      <c r="AE12" s="10"/>
      <c r="AF12" s="16"/>
      <c r="AG12" s="395"/>
      <c r="AH12" s="391"/>
      <c r="AI12" s="392"/>
      <c r="AJ12" s="598">
        <f t="shared" si="1"/>
        <v>0</v>
      </c>
      <c r="AK12" s="537"/>
      <c r="AL12" s="538"/>
      <c r="AM12" s="539">
        <f t="shared" si="2"/>
        <v>0</v>
      </c>
      <c r="AN12" s="537"/>
      <c r="AO12" s="538"/>
      <c r="AP12" s="540">
        <f t="shared" si="3"/>
        <v>0</v>
      </c>
      <c r="AQ12" s="541"/>
      <c r="AR12" s="542"/>
      <c r="AS12" s="17"/>
    </row>
    <row r="13" spans="1:59" s="1" customFormat="1" ht="17.25" customHeight="1">
      <c r="A13" s="555"/>
      <c r="B13" s="6"/>
      <c r="C13" s="10"/>
      <c r="D13" s="53"/>
      <c r="E13" s="6"/>
      <c r="F13" s="14"/>
      <c r="G13" s="14"/>
      <c r="H13" s="14"/>
      <c r="I13" s="14"/>
      <c r="J13" s="10"/>
      <c r="K13" s="16"/>
      <c r="L13" s="6"/>
      <c r="M13" s="14"/>
      <c r="N13" s="14"/>
      <c r="O13" s="14"/>
      <c r="P13" s="14"/>
      <c r="Q13" s="10"/>
      <c r="R13" s="16"/>
      <c r="S13" s="6"/>
      <c r="T13" s="14"/>
      <c r="U13" s="14"/>
      <c r="V13" s="14"/>
      <c r="W13" s="14"/>
      <c r="X13" s="10"/>
      <c r="Y13" s="16"/>
      <c r="Z13" s="6"/>
      <c r="AA13" s="14"/>
      <c r="AB13" s="14"/>
      <c r="AC13" s="14"/>
      <c r="AD13" s="14"/>
      <c r="AE13" s="10"/>
      <c r="AF13" s="16"/>
      <c r="AG13" s="395"/>
      <c r="AH13" s="391"/>
      <c r="AI13" s="392"/>
      <c r="AJ13" s="598">
        <f t="shared" si="1"/>
        <v>0</v>
      </c>
      <c r="AK13" s="537"/>
      <c r="AL13" s="538"/>
      <c r="AM13" s="539">
        <f t="shared" si="2"/>
        <v>0</v>
      </c>
      <c r="AN13" s="537"/>
      <c r="AO13" s="538"/>
      <c r="AP13" s="540">
        <f t="shared" si="3"/>
        <v>0</v>
      </c>
      <c r="AQ13" s="541"/>
      <c r="AR13" s="542"/>
      <c r="AS13" s="17"/>
    </row>
    <row r="14" spans="1:59" s="1" customFormat="1" ht="17.25" customHeight="1">
      <c r="A14" s="555"/>
      <c r="B14" s="6"/>
      <c r="C14" s="10"/>
      <c r="D14" s="53"/>
      <c r="E14" s="6"/>
      <c r="F14" s="14"/>
      <c r="G14" s="14"/>
      <c r="H14" s="14"/>
      <c r="I14" s="14"/>
      <c r="J14" s="10"/>
      <c r="K14" s="16"/>
      <c r="L14" s="6"/>
      <c r="M14" s="14"/>
      <c r="N14" s="14"/>
      <c r="O14" s="14"/>
      <c r="P14" s="14"/>
      <c r="Q14" s="10"/>
      <c r="R14" s="16"/>
      <c r="S14" s="6"/>
      <c r="T14" s="14"/>
      <c r="U14" s="14"/>
      <c r="V14" s="14"/>
      <c r="W14" s="14"/>
      <c r="X14" s="10"/>
      <c r="Y14" s="16"/>
      <c r="Z14" s="6"/>
      <c r="AA14" s="14"/>
      <c r="AB14" s="14"/>
      <c r="AC14" s="14"/>
      <c r="AD14" s="14"/>
      <c r="AE14" s="10"/>
      <c r="AF14" s="16"/>
      <c r="AG14" s="395"/>
      <c r="AH14" s="391"/>
      <c r="AI14" s="392"/>
      <c r="AJ14" s="598">
        <f t="shared" si="1"/>
        <v>0</v>
      </c>
      <c r="AK14" s="537"/>
      <c r="AL14" s="538"/>
      <c r="AM14" s="539">
        <f t="shared" si="2"/>
        <v>0</v>
      </c>
      <c r="AN14" s="537"/>
      <c r="AO14" s="538"/>
      <c r="AP14" s="540">
        <f t="shared" si="3"/>
        <v>0</v>
      </c>
      <c r="AQ14" s="541"/>
      <c r="AR14" s="542"/>
      <c r="AS14" s="17"/>
    </row>
    <row r="15" spans="1:59" s="1" customFormat="1" ht="17.25" customHeight="1">
      <c r="A15" s="555"/>
      <c r="B15" s="6"/>
      <c r="C15" s="10"/>
      <c r="D15" s="53"/>
      <c r="E15" s="6"/>
      <c r="F15" s="14"/>
      <c r="G15" s="14"/>
      <c r="H15" s="14"/>
      <c r="I15" s="14"/>
      <c r="J15" s="10"/>
      <c r="K15" s="16"/>
      <c r="L15" s="6"/>
      <c r="M15" s="14"/>
      <c r="N15" s="14"/>
      <c r="O15" s="14"/>
      <c r="P15" s="14"/>
      <c r="Q15" s="10"/>
      <c r="R15" s="16"/>
      <c r="S15" s="6"/>
      <c r="T15" s="14"/>
      <c r="U15" s="14"/>
      <c r="V15" s="14"/>
      <c r="W15" s="14"/>
      <c r="X15" s="10"/>
      <c r="Y15" s="16"/>
      <c r="Z15" s="6"/>
      <c r="AA15" s="14"/>
      <c r="AB15" s="14"/>
      <c r="AC15" s="14"/>
      <c r="AD15" s="14"/>
      <c r="AE15" s="10"/>
      <c r="AF15" s="16"/>
      <c r="AG15" s="395"/>
      <c r="AH15" s="391"/>
      <c r="AI15" s="392"/>
      <c r="AJ15" s="598">
        <f t="shared" ref="AJ15:AJ28" si="4">SUM(E15:AF15)</f>
        <v>0</v>
      </c>
      <c r="AK15" s="537"/>
      <c r="AL15" s="538"/>
      <c r="AM15" s="539">
        <f t="shared" ref="AM15:AM28" si="5">ROUNDDOWN(AJ15/4,1)</f>
        <v>0</v>
      </c>
      <c r="AN15" s="537"/>
      <c r="AO15" s="538"/>
      <c r="AP15" s="540">
        <f t="shared" si="3"/>
        <v>0</v>
      </c>
      <c r="AQ15" s="541"/>
      <c r="AR15" s="542"/>
      <c r="AS15" s="17"/>
    </row>
    <row r="16" spans="1:59" s="1" customFormat="1" ht="17.25" customHeight="1">
      <c r="A16" s="555"/>
      <c r="B16" s="6"/>
      <c r="C16" s="10"/>
      <c r="D16" s="53"/>
      <c r="E16" s="6"/>
      <c r="F16" s="14"/>
      <c r="G16" s="14"/>
      <c r="H16" s="14"/>
      <c r="I16" s="14"/>
      <c r="J16" s="10"/>
      <c r="K16" s="16"/>
      <c r="L16" s="6"/>
      <c r="M16" s="14"/>
      <c r="N16" s="14"/>
      <c r="O16" s="14"/>
      <c r="P16" s="14"/>
      <c r="Q16" s="10"/>
      <c r="R16" s="16"/>
      <c r="S16" s="6"/>
      <c r="T16" s="14"/>
      <c r="U16" s="14"/>
      <c r="V16" s="14"/>
      <c r="W16" s="14"/>
      <c r="X16" s="10"/>
      <c r="Y16" s="16"/>
      <c r="Z16" s="6"/>
      <c r="AA16" s="14"/>
      <c r="AB16" s="14"/>
      <c r="AC16" s="14"/>
      <c r="AD16" s="14"/>
      <c r="AE16" s="10"/>
      <c r="AF16" s="16"/>
      <c r="AG16" s="395"/>
      <c r="AH16" s="391"/>
      <c r="AI16" s="392"/>
      <c r="AJ16" s="598">
        <f t="shared" si="4"/>
        <v>0</v>
      </c>
      <c r="AK16" s="537"/>
      <c r="AL16" s="538"/>
      <c r="AM16" s="539">
        <f t="shared" si="5"/>
        <v>0</v>
      </c>
      <c r="AN16" s="537"/>
      <c r="AO16" s="538"/>
      <c r="AP16" s="540">
        <f t="shared" si="3"/>
        <v>0</v>
      </c>
      <c r="AQ16" s="541"/>
      <c r="AR16" s="542"/>
      <c r="AS16" s="17"/>
    </row>
    <row r="17" spans="1:45" s="1" customFormat="1" ht="17.25" customHeight="1">
      <c r="A17" s="555"/>
      <c r="B17" s="6"/>
      <c r="C17" s="10"/>
      <c r="D17" s="53"/>
      <c r="E17" s="6"/>
      <c r="F17" s="14"/>
      <c r="G17" s="14"/>
      <c r="H17" s="14"/>
      <c r="I17" s="14"/>
      <c r="J17" s="10"/>
      <c r="K17" s="16"/>
      <c r="L17" s="6"/>
      <c r="M17" s="14"/>
      <c r="N17" s="14"/>
      <c r="O17" s="14"/>
      <c r="P17" s="14"/>
      <c r="Q17" s="10"/>
      <c r="R17" s="16"/>
      <c r="S17" s="6"/>
      <c r="T17" s="14"/>
      <c r="U17" s="14"/>
      <c r="V17" s="14"/>
      <c r="W17" s="14"/>
      <c r="X17" s="10"/>
      <c r="Y17" s="16"/>
      <c r="Z17" s="6"/>
      <c r="AA17" s="14"/>
      <c r="AB17" s="14"/>
      <c r="AC17" s="14"/>
      <c r="AD17" s="14"/>
      <c r="AE17" s="10"/>
      <c r="AF17" s="16"/>
      <c r="AG17" s="395"/>
      <c r="AH17" s="391"/>
      <c r="AI17" s="392"/>
      <c r="AJ17" s="598">
        <f t="shared" si="4"/>
        <v>0</v>
      </c>
      <c r="AK17" s="537"/>
      <c r="AL17" s="538"/>
      <c r="AM17" s="539">
        <f t="shared" si="5"/>
        <v>0</v>
      </c>
      <c r="AN17" s="537"/>
      <c r="AO17" s="538"/>
      <c r="AP17" s="540">
        <f t="shared" si="3"/>
        <v>0</v>
      </c>
      <c r="AQ17" s="541"/>
      <c r="AR17" s="542"/>
      <c r="AS17" s="17"/>
    </row>
    <row r="18" spans="1:45" s="1" customFormat="1" ht="17.25" customHeight="1">
      <c r="A18" s="555"/>
      <c r="B18" s="6"/>
      <c r="C18" s="10"/>
      <c r="D18" s="53"/>
      <c r="E18" s="6"/>
      <c r="F18" s="14"/>
      <c r="G18" s="14"/>
      <c r="H18" s="14"/>
      <c r="I18" s="14"/>
      <c r="J18" s="10"/>
      <c r="K18" s="16"/>
      <c r="L18" s="6"/>
      <c r="M18" s="14"/>
      <c r="N18" s="14"/>
      <c r="O18" s="14"/>
      <c r="P18" s="14"/>
      <c r="Q18" s="10"/>
      <c r="R18" s="16"/>
      <c r="S18" s="6"/>
      <c r="T18" s="14"/>
      <c r="U18" s="14"/>
      <c r="V18" s="14"/>
      <c r="W18" s="14"/>
      <c r="X18" s="10"/>
      <c r="Y18" s="16"/>
      <c r="Z18" s="6"/>
      <c r="AA18" s="14"/>
      <c r="AB18" s="14"/>
      <c r="AC18" s="14"/>
      <c r="AD18" s="14"/>
      <c r="AE18" s="10"/>
      <c r="AF18" s="16"/>
      <c r="AG18" s="395"/>
      <c r="AH18" s="391"/>
      <c r="AI18" s="392"/>
      <c r="AJ18" s="598">
        <f t="shared" si="4"/>
        <v>0</v>
      </c>
      <c r="AK18" s="537"/>
      <c r="AL18" s="538"/>
      <c r="AM18" s="539">
        <f t="shared" si="5"/>
        <v>0</v>
      </c>
      <c r="AN18" s="537"/>
      <c r="AO18" s="538"/>
      <c r="AP18" s="540">
        <f t="shared" si="3"/>
        <v>0</v>
      </c>
      <c r="AQ18" s="541"/>
      <c r="AR18" s="542"/>
      <c r="AS18" s="17"/>
    </row>
    <row r="19" spans="1:45" s="1" customFormat="1" ht="17.25" customHeight="1">
      <c r="A19" s="555"/>
      <c r="B19" s="6"/>
      <c r="C19" s="10"/>
      <c r="D19" s="53"/>
      <c r="E19" s="6"/>
      <c r="F19" s="14"/>
      <c r="G19" s="14"/>
      <c r="H19" s="14"/>
      <c r="I19" s="14"/>
      <c r="J19" s="10"/>
      <c r="K19" s="16"/>
      <c r="L19" s="6"/>
      <c r="M19" s="14"/>
      <c r="N19" s="14"/>
      <c r="O19" s="14"/>
      <c r="P19" s="14"/>
      <c r="Q19" s="10"/>
      <c r="R19" s="16"/>
      <c r="S19" s="6"/>
      <c r="T19" s="14"/>
      <c r="U19" s="14"/>
      <c r="V19" s="14"/>
      <c r="W19" s="14"/>
      <c r="X19" s="10"/>
      <c r="Y19" s="16"/>
      <c r="Z19" s="6"/>
      <c r="AA19" s="14"/>
      <c r="AB19" s="14"/>
      <c r="AC19" s="14"/>
      <c r="AD19" s="14"/>
      <c r="AE19" s="10"/>
      <c r="AF19" s="16"/>
      <c r="AG19" s="395"/>
      <c r="AH19" s="391"/>
      <c r="AI19" s="392"/>
      <c r="AJ19" s="598">
        <f t="shared" si="4"/>
        <v>0</v>
      </c>
      <c r="AK19" s="537"/>
      <c r="AL19" s="538"/>
      <c r="AM19" s="539">
        <f t="shared" si="5"/>
        <v>0</v>
      </c>
      <c r="AN19" s="537"/>
      <c r="AO19" s="538"/>
      <c r="AP19" s="540">
        <f t="shared" si="3"/>
        <v>0</v>
      </c>
      <c r="AQ19" s="541"/>
      <c r="AR19" s="542"/>
      <c r="AS19" s="17"/>
    </row>
    <row r="20" spans="1:45" s="1" customFormat="1" ht="17.25" customHeight="1">
      <c r="A20" s="555"/>
      <c r="B20" s="6"/>
      <c r="C20" s="10"/>
      <c r="D20" s="53"/>
      <c r="E20" s="6"/>
      <c r="F20" s="14"/>
      <c r="G20" s="14"/>
      <c r="H20" s="14"/>
      <c r="I20" s="14"/>
      <c r="J20" s="10"/>
      <c r="K20" s="16"/>
      <c r="L20" s="6"/>
      <c r="M20" s="14"/>
      <c r="N20" s="14"/>
      <c r="O20" s="14"/>
      <c r="P20" s="14"/>
      <c r="Q20" s="10"/>
      <c r="R20" s="16"/>
      <c r="S20" s="6"/>
      <c r="T20" s="14"/>
      <c r="U20" s="14"/>
      <c r="V20" s="14"/>
      <c r="W20" s="14"/>
      <c r="X20" s="10"/>
      <c r="Y20" s="16"/>
      <c r="Z20" s="6"/>
      <c r="AA20" s="14"/>
      <c r="AB20" s="14"/>
      <c r="AC20" s="14"/>
      <c r="AD20" s="14"/>
      <c r="AE20" s="10"/>
      <c r="AF20" s="16"/>
      <c r="AG20" s="395"/>
      <c r="AH20" s="391"/>
      <c r="AI20" s="392"/>
      <c r="AJ20" s="598">
        <f t="shared" si="4"/>
        <v>0</v>
      </c>
      <c r="AK20" s="537"/>
      <c r="AL20" s="538"/>
      <c r="AM20" s="539">
        <f t="shared" si="5"/>
        <v>0</v>
      </c>
      <c r="AN20" s="537"/>
      <c r="AO20" s="538"/>
      <c r="AP20" s="540">
        <f t="shared" si="3"/>
        <v>0</v>
      </c>
      <c r="AQ20" s="541"/>
      <c r="AR20" s="542"/>
      <c r="AS20" s="17"/>
    </row>
    <row r="21" spans="1:45" s="1" customFormat="1" ht="17.25" customHeight="1">
      <c r="A21" s="555"/>
      <c r="B21" s="6"/>
      <c r="C21" s="10"/>
      <c r="D21" s="53"/>
      <c r="E21" s="6"/>
      <c r="F21" s="14"/>
      <c r="G21" s="14"/>
      <c r="H21" s="14"/>
      <c r="I21" s="14"/>
      <c r="J21" s="10"/>
      <c r="K21" s="16"/>
      <c r="L21" s="6"/>
      <c r="M21" s="14"/>
      <c r="N21" s="14"/>
      <c r="O21" s="14"/>
      <c r="P21" s="14"/>
      <c r="Q21" s="10"/>
      <c r="R21" s="16"/>
      <c r="S21" s="6"/>
      <c r="T21" s="14"/>
      <c r="U21" s="14"/>
      <c r="V21" s="14"/>
      <c r="W21" s="14"/>
      <c r="X21" s="10"/>
      <c r="Y21" s="16"/>
      <c r="Z21" s="6"/>
      <c r="AA21" s="14"/>
      <c r="AB21" s="14"/>
      <c r="AC21" s="14"/>
      <c r="AD21" s="14"/>
      <c r="AE21" s="10"/>
      <c r="AF21" s="16"/>
      <c r="AG21" s="395"/>
      <c r="AH21" s="391"/>
      <c r="AI21" s="392"/>
      <c r="AJ21" s="537">
        <f t="shared" si="4"/>
        <v>0</v>
      </c>
      <c r="AK21" s="537"/>
      <c r="AL21" s="538"/>
      <c r="AM21" s="539">
        <f t="shared" si="5"/>
        <v>0</v>
      </c>
      <c r="AN21" s="537"/>
      <c r="AO21" s="538"/>
      <c r="AP21" s="540">
        <f t="shared" si="3"/>
        <v>0</v>
      </c>
      <c r="AQ21" s="541"/>
      <c r="AR21" s="542"/>
      <c r="AS21" s="17"/>
    </row>
    <row r="22" spans="1:45" s="1" customFormat="1" ht="17.25" customHeight="1">
      <c r="A22" s="555"/>
      <c r="B22" s="6"/>
      <c r="C22" s="10"/>
      <c r="D22" s="53"/>
      <c r="E22" s="6"/>
      <c r="F22" s="14"/>
      <c r="G22" s="14"/>
      <c r="H22" s="14"/>
      <c r="I22" s="14"/>
      <c r="J22" s="10"/>
      <c r="K22" s="16"/>
      <c r="L22" s="6"/>
      <c r="M22" s="14"/>
      <c r="N22" s="14"/>
      <c r="O22" s="14"/>
      <c r="P22" s="14"/>
      <c r="Q22" s="10"/>
      <c r="R22" s="16"/>
      <c r="S22" s="6"/>
      <c r="T22" s="14"/>
      <c r="U22" s="14"/>
      <c r="V22" s="14"/>
      <c r="W22" s="14"/>
      <c r="X22" s="10"/>
      <c r="Y22" s="16"/>
      <c r="Z22" s="6"/>
      <c r="AA22" s="14"/>
      <c r="AB22" s="14"/>
      <c r="AC22" s="14"/>
      <c r="AD22" s="14"/>
      <c r="AE22" s="10"/>
      <c r="AF22" s="16"/>
      <c r="AG22" s="395"/>
      <c r="AH22" s="391"/>
      <c r="AI22" s="392"/>
      <c r="AJ22" s="537">
        <f t="shared" si="4"/>
        <v>0</v>
      </c>
      <c r="AK22" s="537"/>
      <c r="AL22" s="538"/>
      <c r="AM22" s="539">
        <f t="shared" si="5"/>
        <v>0</v>
      </c>
      <c r="AN22" s="537"/>
      <c r="AO22" s="538"/>
      <c r="AP22" s="540">
        <f t="shared" si="3"/>
        <v>0</v>
      </c>
      <c r="AQ22" s="541"/>
      <c r="AR22" s="542"/>
      <c r="AS22" s="17"/>
    </row>
    <row r="23" spans="1:45" s="1" customFormat="1" ht="17.25" customHeight="1">
      <c r="A23" s="555"/>
      <c r="B23" s="6"/>
      <c r="C23" s="10"/>
      <c r="D23" s="53"/>
      <c r="E23" s="6"/>
      <c r="F23" s="14"/>
      <c r="G23" s="14"/>
      <c r="H23" s="14"/>
      <c r="I23" s="14"/>
      <c r="J23" s="10"/>
      <c r="K23" s="16"/>
      <c r="L23" s="6"/>
      <c r="M23" s="14"/>
      <c r="N23" s="14"/>
      <c r="O23" s="14"/>
      <c r="P23" s="14"/>
      <c r="Q23" s="10"/>
      <c r="R23" s="16"/>
      <c r="S23" s="6"/>
      <c r="T23" s="14"/>
      <c r="U23" s="14"/>
      <c r="V23" s="14"/>
      <c r="W23" s="14"/>
      <c r="X23" s="10"/>
      <c r="Y23" s="16"/>
      <c r="Z23" s="6"/>
      <c r="AA23" s="14"/>
      <c r="AB23" s="14"/>
      <c r="AC23" s="14"/>
      <c r="AD23" s="14"/>
      <c r="AE23" s="10"/>
      <c r="AF23" s="16"/>
      <c r="AG23" s="395"/>
      <c r="AH23" s="391"/>
      <c r="AI23" s="392"/>
      <c r="AJ23" s="537">
        <f t="shared" si="4"/>
        <v>0</v>
      </c>
      <c r="AK23" s="537"/>
      <c r="AL23" s="538"/>
      <c r="AM23" s="539">
        <f t="shared" si="5"/>
        <v>0</v>
      </c>
      <c r="AN23" s="537"/>
      <c r="AO23" s="538"/>
      <c r="AP23" s="540">
        <f t="shared" si="3"/>
        <v>0</v>
      </c>
      <c r="AQ23" s="541"/>
      <c r="AR23" s="542"/>
      <c r="AS23" s="17"/>
    </row>
    <row r="24" spans="1:45" s="1" customFormat="1" ht="17.25" customHeight="1">
      <c r="A24" s="555"/>
      <c r="B24" s="6"/>
      <c r="C24" s="10"/>
      <c r="D24" s="53"/>
      <c r="E24" s="6"/>
      <c r="F24" s="14"/>
      <c r="G24" s="14"/>
      <c r="H24" s="14"/>
      <c r="I24" s="14"/>
      <c r="J24" s="10"/>
      <c r="K24" s="16"/>
      <c r="L24" s="6"/>
      <c r="M24" s="14"/>
      <c r="N24" s="14"/>
      <c r="O24" s="14"/>
      <c r="P24" s="14"/>
      <c r="Q24" s="10"/>
      <c r="R24" s="16"/>
      <c r="S24" s="6"/>
      <c r="T24" s="14"/>
      <c r="U24" s="14"/>
      <c r="V24" s="14"/>
      <c r="W24" s="14"/>
      <c r="X24" s="10"/>
      <c r="Y24" s="16"/>
      <c r="Z24" s="6"/>
      <c r="AA24" s="14"/>
      <c r="AB24" s="14"/>
      <c r="AC24" s="14"/>
      <c r="AD24" s="14"/>
      <c r="AE24" s="10"/>
      <c r="AF24" s="16"/>
      <c r="AG24" s="395"/>
      <c r="AH24" s="391"/>
      <c r="AI24" s="392"/>
      <c r="AJ24" s="537">
        <f t="shared" si="4"/>
        <v>0</v>
      </c>
      <c r="AK24" s="537"/>
      <c r="AL24" s="538"/>
      <c r="AM24" s="539">
        <f t="shared" si="5"/>
        <v>0</v>
      </c>
      <c r="AN24" s="537"/>
      <c r="AO24" s="538"/>
      <c r="AP24" s="540">
        <f t="shared" si="3"/>
        <v>0</v>
      </c>
      <c r="AQ24" s="541"/>
      <c r="AR24" s="542"/>
      <c r="AS24" s="17"/>
    </row>
    <row r="25" spans="1:45" s="1" customFormat="1" ht="17.25" customHeight="1">
      <c r="A25" s="555"/>
      <c r="B25" s="6"/>
      <c r="C25" s="10"/>
      <c r="D25" s="53"/>
      <c r="E25" s="6"/>
      <c r="F25" s="14"/>
      <c r="G25" s="14"/>
      <c r="H25" s="14"/>
      <c r="I25" s="14"/>
      <c r="J25" s="10"/>
      <c r="K25" s="16"/>
      <c r="L25" s="6"/>
      <c r="M25" s="14"/>
      <c r="N25" s="14"/>
      <c r="O25" s="14"/>
      <c r="P25" s="14"/>
      <c r="Q25" s="10"/>
      <c r="R25" s="16"/>
      <c r="S25" s="6"/>
      <c r="T25" s="14"/>
      <c r="U25" s="14"/>
      <c r="V25" s="14"/>
      <c r="W25" s="14"/>
      <c r="X25" s="10"/>
      <c r="Y25" s="16"/>
      <c r="Z25" s="6"/>
      <c r="AA25" s="14"/>
      <c r="AB25" s="14"/>
      <c r="AC25" s="14"/>
      <c r="AD25" s="14"/>
      <c r="AE25" s="10"/>
      <c r="AF25" s="16"/>
      <c r="AG25" s="395"/>
      <c r="AH25" s="391"/>
      <c r="AI25" s="392"/>
      <c r="AJ25" s="537">
        <f t="shared" si="4"/>
        <v>0</v>
      </c>
      <c r="AK25" s="537"/>
      <c r="AL25" s="538"/>
      <c r="AM25" s="539">
        <f t="shared" si="5"/>
        <v>0</v>
      </c>
      <c r="AN25" s="537"/>
      <c r="AO25" s="538"/>
      <c r="AP25" s="540">
        <f t="shared" si="3"/>
        <v>0</v>
      </c>
      <c r="AQ25" s="541"/>
      <c r="AR25" s="542"/>
      <c r="AS25" s="17"/>
    </row>
    <row r="26" spans="1:45" s="1" customFormat="1" ht="17.25" customHeight="1">
      <c r="A26" s="555"/>
      <c r="B26" s="6"/>
      <c r="C26" s="10"/>
      <c r="D26" s="53"/>
      <c r="E26" s="6"/>
      <c r="F26" s="14"/>
      <c r="G26" s="14"/>
      <c r="H26" s="14"/>
      <c r="I26" s="14"/>
      <c r="J26" s="10"/>
      <c r="K26" s="16"/>
      <c r="L26" s="6"/>
      <c r="M26" s="14"/>
      <c r="N26" s="14"/>
      <c r="O26" s="14"/>
      <c r="P26" s="14"/>
      <c r="Q26" s="10"/>
      <c r="R26" s="16"/>
      <c r="S26" s="6"/>
      <c r="T26" s="14"/>
      <c r="U26" s="14"/>
      <c r="V26" s="14"/>
      <c r="W26" s="14"/>
      <c r="X26" s="10"/>
      <c r="Y26" s="16"/>
      <c r="Z26" s="6"/>
      <c r="AA26" s="14"/>
      <c r="AB26" s="14"/>
      <c r="AC26" s="14"/>
      <c r="AD26" s="14"/>
      <c r="AE26" s="10"/>
      <c r="AF26" s="16"/>
      <c r="AG26" s="395"/>
      <c r="AH26" s="391"/>
      <c r="AI26" s="392"/>
      <c r="AJ26" s="537">
        <f t="shared" si="4"/>
        <v>0</v>
      </c>
      <c r="AK26" s="537"/>
      <c r="AL26" s="538"/>
      <c r="AM26" s="539">
        <f t="shared" si="5"/>
        <v>0</v>
      </c>
      <c r="AN26" s="537"/>
      <c r="AO26" s="538"/>
      <c r="AP26" s="540">
        <f t="shared" si="3"/>
        <v>0</v>
      </c>
      <c r="AQ26" s="541"/>
      <c r="AR26" s="542"/>
      <c r="AS26" s="17"/>
    </row>
    <row r="27" spans="1:45" s="1" customFormat="1" ht="17.25" customHeight="1">
      <c r="A27" s="555"/>
      <c r="B27" s="6"/>
      <c r="C27" s="10"/>
      <c r="D27" s="53"/>
      <c r="E27" s="6"/>
      <c r="F27" s="14"/>
      <c r="G27" s="14"/>
      <c r="H27" s="14"/>
      <c r="I27" s="14"/>
      <c r="J27" s="10"/>
      <c r="K27" s="16"/>
      <c r="L27" s="6"/>
      <c r="M27" s="14"/>
      <c r="N27" s="14"/>
      <c r="O27" s="14"/>
      <c r="P27" s="14"/>
      <c r="Q27" s="10"/>
      <c r="R27" s="16"/>
      <c r="S27" s="6"/>
      <c r="T27" s="14"/>
      <c r="U27" s="14"/>
      <c r="V27" s="14"/>
      <c r="W27" s="14"/>
      <c r="X27" s="10"/>
      <c r="Y27" s="16"/>
      <c r="Z27" s="6"/>
      <c r="AA27" s="14"/>
      <c r="AB27" s="14"/>
      <c r="AC27" s="14"/>
      <c r="AD27" s="14"/>
      <c r="AE27" s="10"/>
      <c r="AF27" s="16"/>
      <c r="AG27" s="395"/>
      <c r="AH27" s="391"/>
      <c r="AI27" s="392"/>
      <c r="AJ27" s="537">
        <f t="shared" si="4"/>
        <v>0</v>
      </c>
      <c r="AK27" s="537"/>
      <c r="AL27" s="538"/>
      <c r="AM27" s="539">
        <f t="shared" si="5"/>
        <v>0</v>
      </c>
      <c r="AN27" s="537"/>
      <c r="AO27" s="538"/>
      <c r="AP27" s="540">
        <f t="shared" si="3"/>
        <v>0</v>
      </c>
      <c r="AQ27" s="541"/>
      <c r="AR27" s="542"/>
      <c r="AS27" s="17"/>
    </row>
    <row r="28" spans="1:45" s="1" customFormat="1" ht="17.25" customHeight="1">
      <c r="A28" s="555"/>
      <c r="B28" s="6"/>
      <c r="C28" s="10"/>
      <c r="D28" s="53"/>
      <c r="E28" s="6"/>
      <c r="F28" s="14"/>
      <c r="G28" s="14"/>
      <c r="H28" s="14"/>
      <c r="I28" s="14"/>
      <c r="J28" s="10"/>
      <c r="K28" s="16"/>
      <c r="L28" s="6"/>
      <c r="M28" s="14"/>
      <c r="N28" s="14"/>
      <c r="O28" s="14"/>
      <c r="P28" s="14"/>
      <c r="Q28" s="10"/>
      <c r="R28" s="16"/>
      <c r="S28" s="6"/>
      <c r="T28" s="14"/>
      <c r="U28" s="14"/>
      <c r="V28" s="14"/>
      <c r="W28" s="14"/>
      <c r="X28" s="10"/>
      <c r="Y28" s="16"/>
      <c r="Z28" s="6"/>
      <c r="AA28" s="14"/>
      <c r="AB28" s="14"/>
      <c r="AC28" s="14"/>
      <c r="AD28" s="14"/>
      <c r="AE28" s="10"/>
      <c r="AF28" s="16"/>
      <c r="AG28" s="395"/>
      <c r="AH28" s="391"/>
      <c r="AI28" s="392"/>
      <c r="AJ28" s="537">
        <f t="shared" si="4"/>
        <v>0</v>
      </c>
      <c r="AK28" s="537"/>
      <c r="AL28" s="538"/>
      <c r="AM28" s="539">
        <f t="shared" si="5"/>
        <v>0</v>
      </c>
      <c r="AN28" s="537"/>
      <c r="AO28" s="538"/>
      <c r="AP28" s="540">
        <f t="shared" si="3"/>
        <v>0</v>
      </c>
      <c r="AQ28" s="541"/>
      <c r="AR28" s="542"/>
      <c r="AS28" s="17"/>
    </row>
    <row r="29" spans="1:45" s="1" customFormat="1" ht="17.25" customHeight="1">
      <c r="A29" s="555"/>
      <c r="B29" s="6"/>
      <c r="C29" s="10"/>
      <c r="D29" s="53"/>
      <c r="E29" s="6"/>
      <c r="F29" s="14"/>
      <c r="G29" s="14"/>
      <c r="H29" s="14"/>
      <c r="I29" s="14"/>
      <c r="J29" s="10"/>
      <c r="K29" s="16"/>
      <c r="L29" s="6"/>
      <c r="M29" s="14"/>
      <c r="N29" s="14"/>
      <c r="O29" s="14"/>
      <c r="P29" s="14"/>
      <c r="Q29" s="10"/>
      <c r="R29" s="16"/>
      <c r="S29" s="6"/>
      <c r="T29" s="14"/>
      <c r="U29" s="14"/>
      <c r="V29" s="14"/>
      <c r="W29" s="14"/>
      <c r="X29" s="10"/>
      <c r="Y29" s="16"/>
      <c r="Z29" s="6"/>
      <c r="AA29" s="14"/>
      <c r="AB29" s="14"/>
      <c r="AC29" s="14"/>
      <c r="AD29" s="14"/>
      <c r="AE29" s="10"/>
      <c r="AF29" s="16"/>
      <c r="AG29" s="395"/>
      <c r="AH29" s="391"/>
      <c r="AI29" s="392"/>
      <c r="AJ29" s="598">
        <f t="shared" si="1"/>
        <v>0</v>
      </c>
      <c r="AK29" s="537"/>
      <c r="AL29" s="538"/>
      <c r="AM29" s="539">
        <f t="shared" si="2"/>
        <v>0</v>
      </c>
      <c r="AN29" s="537"/>
      <c r="AO29" s="538"/>
      <c r="AP29" s="540">
        <f t="shared" si="3"/>
        <v>0</v>
      </c>
      <c r="AQ29" s="541"/>
      <c r="AR29" s="542"/>
      <c r="AS29" s="17"/>
    </row>
    <row r="30" spans="1:45" s="1" customFormat="1" ht="17.25" customHeight="1">
      <c r="A30" s="555"/>
      <c r="B30" s="6"/>
      <c r="C30" s="10"/>
      <c r="D30" s="53"/>
      <c r="E30" s="6"/>
      <c r="F30" s="14"/>
      <c r="G30" s="14"/>
      <c r="H30" s="14"/>
      <c r="I30" s="14"/>
      <c r="J30" s="10"/>
      <c r="K30" s="16"/>
      <c r="L30" s="6"/>
      <c r="M30" s="14"/>
      <c r="N30" s="14"/>
      <c r="O30" s="14"/>
      <c r="P30" s="14"/>
      <c r="Q30" s="10"/>
      <c r="R30" s="16"/>
      <c r="S30" s="6"/>
      <c r="T30" s="14"/>
      <c r="U30" s="14"/>
      <c r="V30" s="14"/>
      <c r="W30" s="14"/>
      <c r="X30" s="10"/>
      <c r="Y30" s="16"/>
      <c r="Z30" s="6"/>
      <c r="AA30" s="14"/>
      <c r="AB30" s="14"/>
      <c r="AC30" s="14"/>
      <c r="AD30" s="14"/>
      <c r="AE30" s="10"/>
      <c r="AF30" s="16"/>
      <c r="AG30" s="395"/>
      <c r="AH30" s="391"/>
      <c r="AI30" s="392"/>
      <c r="AJ30" s="598">
        <f t="shared" si="1"/>
        <v>0</v>
      </c>
      <c r="AK30" s="537"/>
      <c r="AL30" s="538"/>
      <c r="AM30" s="539">
        <f t="shared" si="2"/>
        <v>0</v>
      </c>
      <c r="AN30" s="537"/>
      <c r="AO30" s="538"/>
      <c r="AP30" s="540">
        <f t="shared" si="3"/>
        <v>0</v>
      </c>
      <c r="AQ30" s="541"/>
      <c r="AR30" s="542"/>
      <c r="AS30" s="17"/>
    </row>
    <row r="31" spans="1:45" s="1" customFormat="1" ht="17.25" customHeight="1">
      <c r="A31" s="555"/>
      <c r="B31" s="6"/>
      <c r="C31" s="10"/>
      <c r="D31" s="53"/>
      <c r="E31" s="6"/>
      <c r="F31" s="14"/>
      <c r="G31" s="14"/>
      <c r="H31" s="14"/>
      <c r="I31" s="14"/>
      <c r="J31" s="10"/>
      <c r="K31" s="16"/>
      <c r="L31" s="6"/>
      <c r="M31" s="14"/>
      <c r="N31" s="14"/>
      <c r="O31" s="14"/>
      <c r="P31" s="14"/>
      <c r="Q31" s="10"/>
      <c r="R31" s="16"/>
      <c r="S31" s="6"/>
      <c r="T31" s="14"/>
      <c r="U31" s="14"/>
      <c r="V31" s="14"/>
      <c r="W31" s="14"/>
      <c r="X31" s="10"/>
      <c r="Y31" s="16"/>
      <c r="Z31" s="6"/>
      <c r="AA31" s="14"/>
      <c r="AB31" s="14"/>
      <c r="AC31" s="14"/>
      <c r="AD31" s="14"/>
      <c r="AE31" s="10"/>
      <c r="AF31" s="16"/>
      <c r="AG31" s="395"/>
      <c r="AH31" s="391"/>
      <c r="AI31" s="392"/>
      <c r="AJ31" s="598">
        <f t="shared" si="1"/>
        <v>0</v>
      </c>
      <c r="AK31" s="537"/>
      <c r="AL31" s="538"/>
      <c r="AM31" s="539">
        <f t="shared" si="2"/>
        <v>0</v>
      </c>
      <c r="AN31" s="537"/>
      <c r="AO31" s="538"/>
      <c r="AP31" s="540">
        <f t="shared" si="3"/>
        <v>0</v>
      </c>
      <c r="AQ31" s="541"/>
      <c r="AR31" s="542"/>
      <c r="AS31" s="17"/>
    </row>
    <row r="32" spans="1:45" s="1" customFormat="1" ht="17.25" customHeight="1">
      <c r="A32" s="555"/>
      <c r="B32" s="6"/>
      <c r="C32" s="10"/>
      <c r="D32" s="53"/>
      <c r="E32" s="6"/>
      <c r="F32" s="14"/>
      <c r="G32" s="14"/>
      <c r="H32" s="14"/>
      <c r="I32" s="14"/>
      <c r="J32" s="10"/>
      <c r="K32" s="16"/>
      <c r="L32" s="6"/>
      <c r="M32" s="14"/>
      <c r="N32" s="14"/>
      <c r="O32" s="14"/>
      <c r="P32" s="14"/>
      <c r="Q32" s="10"/>
      <c r="R32" s="16"/>
      <c r="S32" s="6"/>
      <c r="T32" s="14"/>
      <c r="U32" s="14"/>
      <c r="V32" s="14"/>
      <c r="W32" s="14"/>
      <c r="X32" s="10"/>
      <c r="Y32" s="16"/>
      <c r="Z32" s="6"/>
      <c r="AA32" s="14"/>
      <c r="AB32" s="14"/>
      <c r="AC32" s="14"/>
      <c r="AD32" s="14"/>
      <c r="AE32" s="10"/>
      <c r="AF32" s="16"/>
      <c r="AG32" s="395"/>
      <c r="AH32" s="391"/>
      <c r="AI32" s="392"/>
      <c r="AJ32" s="598">
        <f t="shared" si="1"/>
        <v>0</v>
      </c>
      <c r="AK32" s="537"/>
      <c r="AL32" s="538"/>
      <c r="AM32" s="539">
        <f t="shared" si="2"/>
        <v>0</v>
      </c>
      <c r="AN32" s="537"/>
      <c r="AO32" s="538"/>
      <c r="AP32" s="540">
        <f t="shared" si="3"/>
        <v>0</v>
      </c>
      <c r="AQ32" s="541"/>
      <c r="AR32" s="542"/>
      <c r="AS32" s="17"/>
    </row>
    <row r="33" spans="1:45" s="1" customFormat="1" ht="17.25" customHeight="1">
      <c r="A33" s="555"/>
      <c r="B33" s="6"/>
      <c r="C33" s="10"/>
      <c r="D33" s="53"/>
      <c r="E33" s="6"/>
      <c r="F33" s="14"/>
      <c r="G33" s="14"/>
      <c r="H33" s="14"/>
      <c r="I33" s="14"/>
      <c r="J33" s="10"/>
      <c r="K33" s="16"/>
      <c r="L33" s="6"/>
      <c r="M33" s="14"/>
      <c r="N33" s="14"/>
      <c r="O33" s="14"/>
      <c r="P33" s="14"/>
      <c r="Q33" s="10"/>
      <c r="R33" s="16"/>
      <c r="S33" s="6"/>
      <c r="T33" s="14"/>
      <c r="U33" s="14"/>
      <c r="V33" s="14"/>
      <c r="W33" s="14"/>
      <c r="X33" s="10"/>
      <c r="Y33" s="16"/>
      <c r="Z33" s="6"/>
      <c r="AA33" s="14"/>
      <c r="AB33" s="14"/>
      <c r="AC33" s="14"/>
      <c r="AD33" s="14"/>
      <c r="AE33" s="10"/>
      <c r="AF33" s="16"/>
      <c r="AG33" s="395"/>
      <c r="AH33" s="391"/>
      <c r="AI33" s="392"/>
      <c r="AJ33" s="598">
        <f t="shared" si="1"/>
        <v>0</v>
      </c>
      <c r="AK33" s="537"/>
      <c r="AL33" s="538"/>
      <c r="AM33" s="539">
        <f t="shared" si="2"/>
        <v>0</v>
      </c>
      <c r="AN33" s="537"/>
      <c r="AO33" s="538"/>
      <c r="AP33" s="540">
        <f t="shared" si="3"/>
        <v>0</v>
      </c>
      <c r="AQ33" s="541"/>
      <c r="AR33" s="542"/>
      <c r="AS33" s="17"/>
    </row>
    <row r="34" spans="1:45" s="1" customFormat="1" ht="17.25" customHeight="1">
      <c r="A34" s="555"/>
      <c r="B34" s="6"/>
      <c r="C34" s="10"/>
      <c r="D34" s="53"/>
      <c r="E34" s="6"/>
      <c r="F34" s="14"/>
      <c r="G34" s="14"/>
      <c r="H34" s="14"/>
      <c r="I34" s="14"/>
      <c r="J34" s="10"/>
      <c r="K34" s="16"/>
      <c r="L34" s="6"/>
      <c r="M34" s="14"/>
      <c r="N34" s="14"/>
      <c r="O34" s="14"/>
      <c r="P34" s="14"/>
      <c r="Q34" s="10"/>
      <c r="R34" s="16"/>
      <c r="S34" s="6"/>
      <c r="T34" s="14"/>
      <c r="U34" s="14"/>
      <c r="V34" s="14"/>
      <c r="W34" s="14"/>
      <c r="X34" s="10"/>
      <c r="Y34" s="16"/>
      <c r="Z34" s="6"/>
      <c r="AA34" s="14"/>
      <c r="AB34" s="14"/>
      <c r="AC34" s="14"/>
      <c r="AD34" s="14"/>
      <c r="AE34" s="10"/>
      <c r="AF34" s="16"/>
      <c r="AG34" s="395"/>
      <c r="AH34" s="391"/>
      <c r="AI34" s="392"/>
      <c r="AJ34" s="598">
        <f t="shared" si="1"/>
        <v>0</v>
      </c>
      <c r="AK34" s="537"/>
      <c r="AL34" s="538"/>
      <c r="AM34" s="539">
        <f t="shared" si="2"/>
        <v>0</v>
      </c>
      <c r="AN34" s="537"/>
      <c r="AO34" s="538"/>
      <c r="AP34" s="540">
        <f t="shared" si="3"/>
        <v>0</v>
      </c>
      <c r="AQ34" s="541"/>
      <c r="AR34" s="542"/>
      <c r="AS34" s="17"/>
    </row>
    <row r="35" spans="1:45" s="1" customFormat="1" ht="17.25" customHeight="1">
      <c r="A35" s="555"/>
      <c r="B35" s="6"/>
      <c r="C35" s="10"/>
      <c r="D35" s="53"/>
      <c r="E35" s="6"/>
      <c r="F35" s="14"/>
      <c r="G35" s="14"/>
      <c r="H35" s="14"/>
      <c r="I35" s="14"/>
      <c r="J35" s="10"/>
      <c r="K35" s="16"/>
      <c r="L35" s="6"/>
      <c r="M35" s="14"/>
      <c r="N35" s="14"/>
      <c r="O35" s="14"/>
      <c r="P35" s="14"/>
      <c r="Q35" s="10"/>
      <c r="R35" s="16"/>
      <c r="S35" s="6"/>
      <c r="T35" s="14"/>
      <c r="U35" s="14"/>
      <c r="V35" s="14"/>
      <c r="W35" s="14"/>
      <c r="X35" s="10"/>
      <c r="Y35" s="16"/>
      <c r="Z35" s="6"/>
      <c r="AA35" s="14"/>
      <c r="AB35" s="14"/>
      <c r="AC35" s="14"/>
      <c r="AD35" s="14"/>
      <c r="AE35" s="10"/>
      <c r="AF35" s="16"/>
      <c r="AG35" s="395"/>
      <c r="AH35" s="391"/>
      <c r="AI35" s="392"/>
      <c r="AJ35" s="537">
        <f t="shared" ref="AJ35:AJ41" si="6">SUM(E35:AF35)</f>
        <v>0</v>
      </c>
      <c r="AK35" s="537"/>
      <c r="AL35" s="538"/>
      <c r="AM35" s="539">
        <f t="shared" ref="AM35:AM41" si="7">ROUNDDOWN(AJ35/4,1)</f>
        <v>0</v>
      </c>
      <c r="AN35" s="537"/>
      <c r="AO35" s="538"/>
      <c r="AP35" s="540">
        <f t="shared" si="3"/>
        <v>0</v>
      </c>
      <c r="AQ35" s="541"/>
      <c r="AR35" s="542"/>
      <c r="AS35" s="17"/>
    </row>
    <row r="36" spans="1:45" s="1" customFormat="1" ht="17.25" customHeight="1">
      <c r="A36" s="555"/>
      <c r="B36" s="6"/>
      <c r="C36" s="10"/>
      <c r="D36" s="53"/>
      <c r="E36" s="6"/>
      <c r="F36" s="14"/>
      <c r="G36" s="14"/>
      <c r="H36" s="14"/>
      <c r="I36" s="14"/>
      <c r="J36" s="10"/>
      <c r="K36" s="16"/>
      <c r="L36" s="6"/>
      <c r="M36" s="14"/>
      <c r="N36" s="14"/>
      <c r="O36" s="14"/>
      <c r="P36" s="14"/>
      <c r="Q36" s="10"/>
      <c r="R36" s="16"/>
      <c r="S36" s="6"/>
      <c r="T36" s="14"/>
      <c r="U36" s="14"/>
      <c r="V36" s="14"/>
      <c r="W36" s="14"/>
      <c r="X36" s="10"/>
      <c r="Y36" s="16"/>
      <c r="Z36" s="6"/>
      <c r="AA36" s="14"/>
      <c r="AB36" s="14"/>
      <c r="AC36" s="14"/>
      <c r="AD36" s="14"/>
      <c r="AE36" s="10"/>
      <c r="AF36" s="16"/>
      <c r="AG36" s="395"/>
      <c r="AH36" s="391"/>
      <c r="AI36" s="392"/>
      <c r="AJ36" s="537">
        <f t="shared" si="6"/>
        <v>0</v>
      </c>
      <c r="AK36" s="537"/>
      <c r="AL36" s="538"/>
      <c r="AM36" s="539">
        <f t="shared" si="7"/>
        <v>0</v>
      </c>
      <c r="AN36" s="537"/>
      <c r="AO36" s="538"/>
      <c r="AP36" s="540">
        <f t="shared" si="3"/>
        <v>0</v>
      </c>
      <c r="AQ36" s="541"/>
      <c r="AR36" s="542"/>
      <c r="AS36" s="17"/>
    </row>
    <row r="37" spans="1:45" s="1" customFormat="1" ht="17.25" customHeight="1">
      <c r="A37" s="555"/>
      <c r="B37" s="6"/>
      <c r="C37" s="10"/>
      <c r="D37" s="53"/>
      <c r="E37" s="6"/>
      <c r="F37" s="14"/>
      <c r="G37" s="14"/>
      <c r="H37" s="14"/>
      <c r="I37" s="14"/>
      <c r="J37" s="10"/>
      <c r="K37" s="16"/>
      <c r="L37" s="6"/>
      <c r="M37" s="14"/>
      <c r="N37" s="14"/>
      <c r="O37" s="14"/>
      <c r="P37" s="14"/>
      <c r="Q37" s="10"/>
      <c r="R37" s="16"/>
      <c r="S37" s="6"/>
      <c r="T37" s="14"/>
      <c r="U37" s="14"/>
      <c r="V37" s="14"/>
      <c r="W37" s="14"/>
      <c r="X37" s="10"/>
      <c r="Y37" s="16"/>
      <c r="Z37" s="6"/>
      <c r="AA37" s="14"/>
      <c r="AB37" s="14"/>
      <c r="AC37" s="14"/>
      <c r="AD37" s="14"/>
      <c r="AE37" s="10"/>
      <c r="AF37" s="16"/>
      <c r="AG37" s="395"/>
      <c r="AH37" s="391"/>
      <c r="AI37" s="392"/>
      <c r="AJ37" s="537">
        <f t="shared" si="6"/>
        <v>0</v>
      </c>
      <c r="AK37" s="537"/>
      <c r="AL37" s="538"/>
      <c r="AM37" s="539">
        <f t="shared" si="7"/>
        <v>0</v>
      </c>
      <c r="AN37" s="537"/>
      <c r="AO37" s="538"/>
      <c r="AP37" s="540">
        <f t="shared" si="3"/>
        <v>0</v>
      </c>
      <c r="AQ37" s="541"/>
      <c r="AR37" s="542"/>
      <c r="AS37" s="17"/>
    </row>
    <row r="38" spans="1:45" s="1" customFormat="1" ht="17.25" customHeight="1">
      <c r="A38" s="555"/>
      <c r="B38" s="6"/>
      <c r="C38" s="10"/>
      <c r="D38" s="53"/>
      <c r="E38" s="6"/>
      <c r="F38" s="14"/>
      <c r="G38" s="14"/>
      <c r="H38" s="14"/>
      <c r="I38" s="14"/>
      <c r="J38" s="10"/>
      <c r="K38" s="16"/>
      <c r="L38" s="6"/>
      <c r="M38" s="14"/>
      <c r="N38" s="14"/>
      <c r="O38" s="14"/>
      <c r="P38" s="14"/>
      <c r="Q38" s="10"/>
      <c r="R38" s="16"/>
      <c r="S38" s="6"/>
      <c r="T38" s="14"/>
      <c r="U38" s="14"/>
      <c r="V38" s="14"/>
      <c r="W38" s="14"/>
      <c r="X38" s="10"/>
      <c r="Y38" s="16"/>
      <c r="Z38" s="6"/>
      <c r="AA38" s="14"/>
      <c r="AB38" s="14"/>
      <c r="AC38" s="14"/>
      <c r="AD38" s="14"/>
      <c r="AE38" s="10"/>
      <c r="AF38" s="16"/>
      <c r="AG38" s="395"/>
      <c r="AH38" s="391"/>
      <c r="AI38" s="392"/>
      <c r="AJ38" s="537">
        <f t="shared" si="6"/>
        <v>0</v>
      </c>
      <c r="AK38" s="537"/>
      <c r="AL38" s="538"/>
      <c r="AM38" s="539">
        <f t="shared" si="7"/>
        <v>0</v>
      </c>
      <c r="AN38" s="537"/>
      <c r="AO38" s="538"/>
      <c r="AP38" s="540">
        <f t="shared" si="3"/>
        <v>0</v>
      </c>
      <c r="AQ38" s="541"/>
      <c r="AR38" s="542"/>
      <c r="AS38" s="17"/>
    </row>
    <row r="39" spans="1:45" s="1" customFormat="1" ht="17.25" customHeight="1">
      <c r="A39" s="555"/>
      <c r="B39" s="6"/>
      <c r="C39" s="10"/>
      <c r="D39" s="53"/>
      <c r="E39" s="6"/>
      <c r="F39" s="14"/>
      <c r="G39" s="14"/>
      <c r="H39" s="14"/>
      <c r="I39" s="14"/>
      <c r="J39" s="10"/>
      <c r="K39" s="16"/>
      <c r="L39" s="6"/>
      <c r="M39" s="14"/>
      <c r="N39" s="14"/>
      <c r="O39" s="14"/>
      <c r="P39" s="14"/>
      <c r="Q39" s="10"/>
      <c r="R39" s="16"/>
      <c r="S39" s="6"/>
      <c r="T39" s="14"/>
      <c r="U39" s="14"/>
      <c r="V39" s="14"/>
      <c r="W39" s="14"/>
      <c r="X39" s="10"/>
      <c r="Y39" s="16"/>
      <c r="Z39" s="6"/>
      <c r="AA39" s="14"/>
      <c r="AB39" s="14"/>
      <c r="AC39" s="14"/>
      <c r="AD39" s="14"/>
      <c r="AE39" s="10"/>
      <c r="AF39" s="16"/>
      <c r="AG39" s="395"/>
      <c r="AH39" s="391"/>
      <c r="AI39" s="392"/>
      <c r="AJ39" s="537">
        <f t="shared" si="6"/>
        <v>0</v>
      </c>
      <c r="AK39" s="537"/>
      <c r="AL39" s="538"/>
      <c r="AM39" s="539">
        <f t="shared" si="7"/>
        <v>0</v>
      </c>
      <c r="AN39" s="537"/>
      <c r="AO39" s="538"/>
      <c r="AP39" s="540">
        <f t="shared" si="3"/>
        <v>0</v>
      </c>
      <c r="AQ39" s="541"/>
      <c r="AR39" s="542"/>
      <c r="AS39" s="17"/>
    </row>
    <row r="40" spans="1:45" s="1" customFormat="1" ht="17.25" customHeight="1">
      <c r="A40" s="555"/>
      <c r="B40" s="6"/>
      <c r="C40" s="10"/>
      <c r="D40" s="53"/>
      <c r="E40" s="6"/>
      <c r="F40" s="14"/>
      <c r="G40" s="14"/>
      <c r="H40" s="14"/>
      <c r="I40" s="14"/>
      <c r="J40" s="10"/>
      <c r="K40" s="16"/>
      <c r="L40" s="6"/>
      <c r="M40" s="14"/>
      <c r="N40" s="14"/>
      <c r="O40" s="14"/>
      <c r="P40" s="14"/>
      <c r="Q40" s="10"/>
      <c r="R40" s="16"/>
      <c r="S40" s="6"/>
      <c r="T40" s="14"/>
      <c r="U40" s="14"/>
      <c r="V40" s="14"/>
      <c r="W40" s="14"/>
      <c r="X40" s="10"/>
      <c r="Y40" s="16"/>
      <c r="Z40" s="6"/>
      <c r="AA40" s="14"/>
      <c r="AB40" s="14"/>
      <c r="AC40" s="14"/>
      <c r="AD40" s="14"/>
      <c r="AE40" s="10"/>
      <c r="AF40" s="16"/>
      <c r="AG40" s="395"/>
      <c r="AH40" s="391"/>
      <c r="AI40" s="392"/>
      <c r="AJ40" s="537">
        <f t="shared" si="6"/>
        <v>0</v>
      </c>
      <c r="AK40" s="537"/>
      <c r="AL40" s="538"/>
      <c r="AM40" s="539">
        <f t="shared" si="7"/>
        <v>0</v>
      </c>
      <c r="AN40" s="537"/>
      <c r="AO40" s="538"/>
      <c r="AP40" s="540">
        <f t="shared" si="3"/>
        <v>0</v>
      </c>
      <c r="AQ40" s="541"/>
      <c r="AR40" s="542"/>
      <c r="AS40" s="17"/>
    </row>
    <row r="41" spans="1:45" s="1" customFormat="1" ht="17.25" customHeight="1">
      <c r="A41" s="555"/>
      <c r="B41" s="6"/>
      <c r="C41" s="10"/>
      <c r="D41" s="53"/>
      <c r="E41" s="6"/>
      <c r="F41" s="14"/>
      <c r="G41" s="14"/>
      <c r="H41" s="14"/>
      <c r="I41" s="14"/>
      <c r="J41" s="10"/>
      <c r="K41" s="16"/>
      <c r="L41" s="6"/>
      <c r="M41" s="14"/>
      <c r="N41" s="14"/>
      <c r="O41" s="14"/>
      <c r="P41" s="14"/>
      <c r="Q41" s="10"/>
      <c r="R41" s="16"/>
      <c r="S41" s="6"/>
      <c r="T41" s="14"/>
      <c r="U41" s="14"/>
      <c r="V41" s="14"/>
      <c r="W41" s="14"/>
      <c r="X41" s="10"/>
      <c r="Y41" s="16"/>
      <c r="Z41" s="6"/>
      <c r="AA41" s="14"/>
      <c r="AB41" s="14"/>
      <c r="AC41" s="14"/>
      <c r="AD41" s="14"/>
      <c r="AE41" s="10"/>
      <c r="AF41" s="16"/>
      <c r="AG41" s="395"/>
      <c r="AH41" s="391"/>
      <c r="AI41" s="392"/>
      <c r="AJ41" s="537">
        <f t="shared" si="6"/>
        <v>0</v>
      </c>
      <c r="AK41" s="537"/>
      <c r="AL41" s="538"/>
      <c r="AM41" s="539">
        <f t="shared" si="7"/>
        <v>0</v>
      </c>
      <c r="AN41" s="537"/>
      <c r="AO41" s="538"/>
      <c r="AP41" s="540">
        <f t="shared" si="3"/>
        <v>0</v>
      </c>
      <c r="AQ41" s="541"/>
      <c r="AR41" s="542"/>
      <c r="AS41" s="17"/>
    </row>
    <row r="42" spans="1:45" s="1" customFormat="1" ht="17.25" customHeight="1">
      <c r="A42" s="555"/>
      <c r="B42" s="6"/>
      <c r="C42" s="10"/>
      <c r="D42" s="53"/>
      <c r="E42" s="6"/>
      <c r="F42" s="14"/>
      <c r="G42" s="14"/>
      <c r="H42" s="14"/>
      <c r="I42" s="14"/>
      <c r="J42" s="10"/>
      <c r="K42" s="16"/>
      <c r="L42" s="6"/>
      <c r="M42" s="14"/>
      <c r="N42" s="14"/>
      <c r="O42" s="14"/>
      <c r="P42" s="14"/>
      <c r="Q42" s="10"/>
      <c r="R42" s="16"/>
      <c r="S42" s="6"/>
      <c r="T42" s="14"/>
      <c r="U42" s="14"/>
      <c r="V42" s="14"/>
      <c r="W42" s="14"/>
      <c r="X42" s="10"/>
      <c r="Y42" s="16"/>
      <c r="Z42" s="6"/>
      <c r="AA42" s="14"/>
      <c r="AB42" s="14"/>
      <c r="AC42" s="14"/>
      <c r="AD42" s="14"/>
      <c r="AE42" s="10"/>
      <c r="AF42" s="16"/>
      <c r="AG42" s="395"/>
      <c r="AH42" s="391"/>
      <c r="AI42" s="392"/>
      <c r="AJ42" s="537">
        <f t="shared" ref="AJ42:AJ49" si="8">SUM(E42:AF42)</f>
        <v>0</v>
      </c>
      <c r="AK42" s="537"/>
      <c r="AL42" s="538"/>
      <c r="AM42" s="539">
        <f t="shared" ref="AM42:AM49" si="9">ROUNDDOWN(AJ42/4,1)</f>
        <v>0</v>
      </c>
      <c r="AN42" s="537"/>
      <c r="AO42" s="538"/>
      <c r="AP42" s="540">
        <f t="shared" si="3"/>
        <v>0</v>
      </c>
      <c r="AQ42" s="541"/>
      <c r="AR42" s="542"/>
      <c r="AS42" s="17"/>
    </row>
    <row r="43" spans="1:45" s="1" customFormat="1" ht="17.25" customHeight="1">
      <c r="A43" s="555"/>
      <c r="B43" s="6"/>
      <c r="C43" s="10"/>
      <c r="D43" s="53"/>
      <c r="E43" s="6"/>
      <c r="F43" s="14"/>
      <c r="G43" s="14"/>
      <c r="H43" s="14"/>
      <c r="I43" s="14"/>
      <c r="J43" s="10"/>
      <c r="K43" s="16"/>
      <c r="L43" s="6"/>
      <c r="M43" s="14"/>
      <c r="N43" s="14"/>
      <c r="O43" s="14"/>
      <c r="P43" s="14"/>
      <c r="Q43" s="10"/>
      <c r="R43" s="16"/>
      <c r="S43" s="6"/>
      <c r="T43" s="14"/>
      <c r="U43" s="14"/>
      <c r="V43" s="14"/>
      <c r="W43" s="14"/>
      <c r="X43" s="10"/>
      <c r="Y43" s="16"/>
      <c r="Z43" s="6"/>
      <c r="AA43" s="14"/>
      <c r="AB43" s="14"/>
      <c r="AC43" s="14"/>
      <c r="AD43" s="14"/>
      <c r="AE43" s="10"/>
      <c r="AF43" s="16"/>
      <c r="AG43" s="395"/>
      <c r="AH43" s="391"/>
      <c r="AI43" s="392"/>
      <c r="AJ43" s="537">
        <f t="shared" si="8"/>
        <v>0</v>
      </c>
      <c r="AK43" s="537"/>
      <c r="AL43" s="538"/>
      <c r="AM43" s="539">
        <f t="shared" si="9"/>
        <v>0</v>
      </c>
      <c r="AN43" s="537"/>
      <c r="AO43" s="538"/>
      <c r="AP43" s="540">
        <f t="shared" si="3"/>
        <v>0</v>
      </c>
      <c r="AQ43" s="541"/>
      <c r="AR43" s="542"/>
      <c r="AS43" s="17"/>
    </row>
    <row r="44" spans="1:45" s="1" customFormat="1" ht="17.25" customHeight="1">
      <c r="A44" s="555"/>
      <c r="B44" s="6"/>
      <c r="C44" s="10"/>
      <c r="D44" s="53"/>
      <c r="E44" s="6"/>
      <c r="F44" s="14"/>
      <c r="G44" s="14"/>
      <c r="H44" s="14"/>
      <c r="I44" s="14"/>
      <c r="J44" s="10"/>
      <c r="K44" s="16"/>
      <c r="L44" s="6"/>
      <c r="M44" s="14"/>
      <c r="N44" s="14"/>
      <c r="O44" s="14"/>
      <c r="P44" s="14"/>
      <c r="Q44" s="10"/>
      <c r="R44" s="16"/>
      <c r="S44" s="6"/>
      <c r="T44" s="14"/>
      <c r="U44" s="14"/>
      <c r="V44" s="14"/>
      <c r="W44" s="14"/>
      <c r="X44" s="10"/>
      <c r="Y44" s="16"/>
      <c r="Z44" s="6"/>
      <c r="AA44" s="14"/>
      <c r="AB44" s="14"/>
      <c r="AC44" s="14"/>
      <c r="AD44" s="14"/>
      <c r="AE44" s="10"/>
      <c r="AF44" s="16"/>
      <c r="AG44" s="395"/>
      <c r="AH44" s="391"/>
      <c r="AI44" s="392"/>
      <c r="AJ44" s="537">
        <f t="shared" si="8"/>
        <v>0</v>
      </c>
      <c r="AK44" s="537"/>
      <c r="AL44" s="538"/>
      <c r="AM44" s="539">
        <f t="shared" si="9"/>
        <v>0</v>
      </c>
      <c r="AN44" s="537"/>
      <c r="AO44" s="538"/>
      <c r="AP44" s="540">
        <f t="shared" si="3"/>
        <v>0</v>
      </c>
      <c r="AQ44" s="541"/>
      <c r="AR44" s="542"/>
      <c r="AS44" s="17"/>
    </row>
    <row r="45" spans="1:45" s="1" customFormat="1" ht="17.25" customHeight="1">
      <c r="A45" s="555"/>
      <c r="B45" s="6"/>
      <c r="C45" s="10"/>
      <c r="D45" s="53"/>
      <c r="E45" s="6"/>
      <c r="F45" s="14"/>
      <c r="G45" s="14"/>
      <c r="H45" s="14"/>
      <c r="I45" s="14"/>
      <c r="J45" s="10"/>
      <c r="K45" s="16"/>
      <c r="L45" s="6"/>
      <c r="M45" s="14"/>
      <c r="N45" s="14"/>
      <c r="O45" s="14"/>
      <c r="P45" s="14"/>
      <c r="Q45" s="10"/>
      <c r="R45" s="16"/>
      <c r="S45" s="6"/>
      <c r="T45" s="14"/>
      <c r="U45" s="14"/>
      <c r="V45" s="14"/>
      <c r="W45" s="14"/>
      <c r="X45" s="10"/>
      <c r="Y45" s="16"/>
      <c r="Z45" s="6"/>
      <c r="AA45" s="14"/>
      <c r="AB45" s="14"/>
      <c r="AC45" s="14"/>
      <c r="AD45" s="14"/>
      <c r="AE45" s="10"/>
      <c r="AF45" s="16"/>
      <c r="AG45" s="395"/>
      <c r="AH45" s="391"/>
      <c r="AI45" s="392"/>
      <c r="AJ45" s="537">
        <f t="shared" si="8"/>
        <v>0</v>
      </c>
      <c r="AK45" s="537"/>
      <c r="AL45" s="538"/>
      <c r="AM45" s="539">
        <f t="shared" si="9"/>
        <v>0</v>
      </c>
      <c r="AN45" s="537"/>
      <c r="AO45" s="538"/>
      <c r="AP45" s="540">
        <f t="shared" si="3"/>
        <v>0</v>
      </c>
      <c r="AQ45" s="541"/>
      <c r="AR45" s="542"/>
      <c r="AS45" s="17"/>
    </row>
    <row r="46" spans="1:45" s="1" customFormat="1" ht="17.25" customHeight="1">
      <c r="A46" s="555"/>
      <c r="B46" s="6"/>
      <c r="C46" s="10"/>
      <c r="D46" s="53"/>
      <c r="E46" s="6"/>
      <c r="F46" s="14"/>
      <c r="G46" s="14"/>
      <c r="H46" s="14"/>
      <c r="I46" s="14"/>
      <c r="J46" s="10"/>
      <c r="K46" s="16"/>
      <c r="L46" s="6"/>
      <c r="M46" s="14"/>
      <c r="N46" s="14"/>
      <c r="O46" s="14"/>
      <c r="P46" s="14"/>
      <c r="Q46" s="10"/>
      <c r="R46" s="16"/>
      <c r="S46" s="6"/>
      <c r="T46" s="14"/>
      <c r="U46" s="14"/>
      <c r="V46" s="14"/>
      <c r="W46" s="14"/>
      <c r="X46" s="10"/>
      <c r="Y46" s="16"/>
      <c r="Z46" s="6"/>
      <c r="AA46" s="14"/>
      <c r="AB46" s="14"/>
      <c r="AC46" s="14"/>
      <c r="AD46" s="14"/>
      <c r="AE46" s="10"/>
      <c r="AF46" s="16"/>
      <c r="AG46" s="395"/>
      <c r="AH46" s="391"/>
      <c r="AI46" s="392"/>
      <c r="AJ46" s="537">
        <f t="shared" si="8"/>
        <v>0</v>
      </c>
      <c r="AK46" s="537"/>
      <c r="AL46" s="538"/>
      <c r="AM46" s="539">
        <f t="shared" si="9"/>
        <v>0</v>
      </c>
      <c r="AN46" s="537"/>
      <c r="AO46" s="538"/>
      <c r="AP46" s="540">
        <f t="shared" si="3"/>
        <v>0</v>
      </c>
      <c r="AQ46" s="541"/>
      <c r="AR46" s="542"/>
      <c r="AS46" s="17"/>
    </row>
    <row r="47" spans="1:45" s="1" customFormat="1" ht="17.25" customHeight="1">
      <c r="A47" s="555"/>
      <c r="B47" s="6"/>
      <c r="C47" s="10"/>
      <c r="D47" s="53"/>
      <c r="E47" s="6"/>
      <c r="F47" s="14"/>
      <c r="G47" s="14"/>
      <c r="H47" s="14"/>
      <c r="I47" s="14"/>
      <c r="J47" s="10"/>
      <c r="K47" s="16"/>
      <c r="L47" s="6"/>
      <c r="M47" s="14"/>
      <c r="N47" s="14"/>
      <c r="O47" s="14"/>
      <c r="P47" s="14"/>
      <c r="Q47" s="10"/>
      <c r="R47" s="16"/>
      <c r="S47" s="6"/>
      <c r="T47" s="14"/>
      <c r="U47" s="14"/>
      <c r="V47" s="14"/>
      <c r="W47" s="14"/>
      <c r="X47" s="10"/>
      <c r="Y47" s="16"/>
      <c r="Z47" s="6"/>
      <c r="AA47" s="14"/>
      <c r="AB47" s="14"/>
      <c r="AC47" s="14"/>
      <c r="AD47" s="14"/>
      <c r="AE47" s="10"/>
      <c r="AF47" s="16"/>
      <c r="AG47" s="395"/>
      <c r="AH47" s="391"/>
      <c r="AI47" s="392"/>
      <c r="AJ47" s="537">
        <f t="shared" si="8"/>
        <v>0</v>
      </c>
      <c r="AK47" s="537"/>
      <c r="AL47" s="538"/>
      <c r="AM47" s="539">
        <f t="shared" si="9"/>
        <v>0</v>
      </c>
      <c r="AN47" s="537"/>
      <c r="AO47" s="538"/>
      <c r="AP47" s="540">
        <f t="shared" si="3"/>
        <v>0</v>
      </c>
      <c r="AQ47" s="541"/>
      <c r="AR47" s="542"/>
      <c r="AS47" s="17"/>
    </row>
    <row r="48" spans="1:45" s="1" customFormat="1" ht="17.25" customHeight="1">
      <c r="A48" s="555"/>
      <c r="B48" s="6"/>
      <c r="C48" s="10"/>
      <c r="D48" s="53"/>
      <c r="E48" s="6"/>
      <c r="F48" s="14"/>
      <c r="G48" s="14"/>
      <c r="H48" s="14"/>
      <c r="I48" s="14"/>
      <c r="J48" s="10"/>
      <c r="K48" s="16"/>
      <c r="L48" s="6"/>
      <c r="M48" s="14"/>
      <c r="N48" s="14"/>
      <c r="O48" s="14"/>
      <c r="P48" s="14"/>
      <c r="Q48" s="10"/>
      <c r="R48" s="16"/>
      <c r="S48" s="6"/>
      <c r="T48" s="14"/>
      <c r="U48" s="14"/>
      <c r="V48" s="14"/>
      <c r="W48" s="14"/>
      <c r="X48" s="10"/>
      <c r="Y48" s="16"/>
      <c r="Z48" s="6"/>
      <c r="AA48" s="14"/>
      <c r="AB48" s="14"/>
      <c r="AC48" s="14"/>
      <c r="AD48" s="14"/>
      <c r="AE48" s="10"/>
      <c r="AF48" s="16"/>
      <c r="AG48" s="395"/>
      <c r="AH48" s="391"/>
      <c r="AI48" s="392"/>
      <c r="AJ48" s="537">
        <f t="shared" si="8"/>
        <v>0</v>
      </c>
      <c r="AK48" s="537"/>
      <c r="AL48" s="538"/>
      <c r="AM48" s="539">
        <f t="shared" si="9"/>
        <v>0</v>
      </c>
      <c r="AN48" s="537"/>
      <c r="AO48" s="538"/>
      <c r="AP48" s="540">
        <f t="shared" si="3"/>
        <v>0</v>
      </c>
      <c r="AQ48" s="541"/>
      <c r="AR48" s="542"/>
      <c r="AS48" s="17"/>
    </row>
    <row r="49" spans="1:59" s="1" customFormat="1" ht="17.25" customHeight="1" thickBot="1">
      <c r="A49" s="555"/>
      <c r="B49" s="6"/>
      <c r="C49" s="10"/>
      <c r="D49" s="53"/>
      <c r="E49" s="39"/>
      <c r="F49" s="35"/>
      <c r="G49" s="218"/>
      <c r="H49" s="218"/>
      <c r="I49" s="218"/>
      <c r="J49" s="35"/>
      <c r="K49" s="38"/>
      <c r="L49" s="39"/>
      <c r="M49" s="218"/>
      <c r="N49" s="218"/>
      <c r="O49" s="218"/>
      <c r="P49" s="218"/>
      <c r="Q49" s="35"/>
      <c r="R49" s="38"/>
      <c r="S49" s="39"/>
      <c r="T49" s="218"/>
      <c r="U49" s="218"/>
      <c r="V49" s="218"/>
      <c r="W49" s="218"/>
      <c r="X49" s="35"/>
      <c r="Y49" s="38"/>
      <c r="Z49" s="39"/>
      <c r="AA49" s="218"/>
      <c r="AB49" s="218"/>
      <c r="AC49" s="218"/>
      <c r="AD49" s="218"/>
      <c r="AE49" s="35"/>
      <c r="AF49" s="38"/>
      <c r="AG49" s="395"/>
      <c r="AH49" s="391"/>
      <c r="AI49" s="392"/>
      <c r="AJ49" s="537">
        <f t="shared" si="8"/>
        <v>0</v>
      </c>
      <c r="AK49" s="537"/>
      <c r="AL49" s="538"/>
      <c r="AM49" s="539">
        <f t="shared" si="9"/>
        <v>0</v>
      </c>
      <c r="AN49" s="537"/>
      <c r="AO49" s="538"/>
      <c r="AP49" s="540">
        <f t="shared" si="3"/>
        <v>0</v>
      </c>
      <c r="AQ49" s="541"/>
      <c r="AR49" s="542"/>
      <c r="AS49" s="18"/>
    </row>
    <row r="50" spans="1:59" s="1" customFormat="1" ht="17.25" customHeight="1" thickBot="1">
      <c r="A50" s="555"/>
      <c r="B50" s="564" t="s">
        <v>15</v>
      </c>
      <c r="C50" s="565"/>
      <c r="D50" s="565"/>
      <c r="E50" s="118" t="str">
        <f t="shared" ref="E50:AF50" si="10">IF(SUM(E10:E49)=0,"",SUM(E10:E49))</f>
        <v/>
      </c>
      <c r="F50" s="119" t="str">
        <f t="shared" si="10"/>
        <v/>
      </c>
      <c r="G50" s="119" t="str">
        <f t="shared" si="10"/>
        <v/>
      </c>
      <c r="H50" s="119" t="str">
        <f t="shared" si="10"/>
        <v/>
      </c>
      <c r="I50" s="119" t="str">
        <f t="shared" si="10"/>
        <v/>
      </c>
      <c r="J50" s="119" t="str">
        <f t="shared" si="10"/>
        <v/>
      </c>
      <c r="K50" s="120" t="str">
        <f t="shared" si="10"/>
        <v/>
      </c>
      <c r="L50" s="121" t="str">
        <f t="shared" si="10"/>
        <v/>
      </c>
      <c r="M50" s="119" t="str">
        <f t="shared" si="10"/>
        <v/>
      </c>
      <c r="N50" s="119" t="str">
        <f t="shared" si="10"/>
        <v/>
      </c>
      <c r="O50" s="119" t="str">
        <f t="shared" si="10"/>
        <v/>
      </c>
      <c r="P50" s="119" t="str">
        <f t="shared" si="10"/>
        <v/>
      </c>
      <c r="Q50" s="119" t="str">
        <f t="shared" si="10"/>
        <v/>
      </c>
      <c r="R50" s="120" t="str">
        <f t="shared" si="10"/>
        <v/>
      </c>
      <c r="S50" s="121" t="str">
        <f t="shared" si="10"/>
        <v/>
      </c>
      <c r="T50" s="119" t="str">
        <f t="shared" si="10"/>
        <v/>
      </c>
      <c r="U50" s="119" t="str">
        <f t="shared" si="10"/>
        <v/>
      </c>
      <c r="V50" s="119" t="str">
        <f t="shared" si="10"/>
        <v/>
      </c>
      <c r="W50" s="119" t="str">
        <f t="shared" si="10"/>
        <v/>
      </c>
      <c r="X50" s="119" t="str">
        <f t="shared" si="10"/>
        <v/>
      </c>
      <c r="Y50" s="120" t="str">
        <f t="shared" si="10"/>
        <v/>
      </c>
      <c r="Z50" s="121" t="str">
        <f t="shared" si="10"/>
        <v/>
      </c>
      <c r="AA50" s="119" t="str">
        <f t="shared" si="10"/>
        <v/>
      </c>
      <c r="AB50" s="119" t="str">
        <f t="shared" si="10"/>
        <v/>
      </c>
      <c r="AC50" s="119" t="str">
        <f t="shared" si="10"/>
        <v/>
      </c>
      <c r="AD50" s="122" t="str">
        <f t="shared" si="10"/>
        <v/>
      </c>
      <c r="AE50" s="122" t="str">
        <f t="shared" si="10"/>
        <v/>
      </c>
      <c r="AF50" s="123" t="str">
        <f t="shared" si="10"/>
        <v/>
      </c>
      <c r="AG50" s="397"/>
      <c r="AH50" s="398"/>
      <c r="AI50" s="399"/>
      <c r="AJ50" s="599">
        <f>SUM(AJ10:AL49)</f>
        <v>0</v>
      </c>
      <c r="AK50" s="566"/>
      <c r="AL50" s="567"/>
      <c r="AM50" s="568">
        <f>SUM(AM10:AO49)</f>
        <v>0</v>
      </c>
      <c r="AN50" s="566"/>
      <c r="AO50" s="567"/>
      <c r="AP50" s="568">
        <f>SUM(AP10:AR49)</f>
        <v>0</v>
      </c>
      <c r="AQ50" s="566"/>
      <c r="AR50" s="567"/>
      <c r="AS50" s="19"/>
    </row>
    <row r="51" spans="1:59" s="1" customFormat="1" ht="17.25" customHeight="1" thickTop="1" thickBot="1">
      <c r="A51" s="555"/>
      <c r="B51" s="571" t="s">
        <v>16</v>
      </c>
      <c r="C51" s="572"/>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A51" s="572"/>
      <c r="AB51" s="572"/>
      <c r="AC51" s="573"/>
      <c r="AD51" s="569"/>
      <c r="AE51" s="570"/>
      <c r="AF51" s="600"/>
      <c r="AG51" s="574" t="s">
        <v>44</v>
      </c>
      <c r="AH51" s="575"/>
      <c r="AI51" s="575"/>
      <c r="AJ51" s="575"/>
      <c r="AK51" s="575"/>
      <c r="AL51" s="575"/>
      <c r="AM51" s="575"/>
      <c r="AN51" s="575"/>
      <c r="AO51" s="575"/>
      <c r="AP51" s="575"/>
      <c r="AQ51" s="575"/>
      <c r="AR51" s="576"/>
      <c r="AS51" s="19"/>
    </row>
    <row r="52" spans="1:59" s="1" customFormat="1" ht="17.25" customHeight="1" thickBot="1">
      <c r="A52" s="556"/>
      <c r="B52" s="543" t="s">
        <v>45</v>
      </c>
      <c r="C52" s="544"/>
      <c r="D52" s="544"/>
      <c r="E52" s="20"/>
      <c r="F52" s="21"/>
      <c r="G52" s="21"/>
      <c r="H52" s="21"/>
      <c r="I52" s="21"/>
      <c r="J52" s="21"/>
      <c r="K52" s="22"/>
      <c r="L52" s="20"/>
      <c r="M52" s="21"/>
      <c r="N52" s="21"/>
      <c r="O52" s="21"/>
      <c r="P52" s="21"/>
      <c r="Q52" s="21"/>
      <c r="R52" s="22"/>
      <c r="S52" s="20"/>
      <c r="T52" s="21"/>
      <c r="U52" s="21"/>
      <c r="V52" s="21"/>
      <c r="W52" s="21"/>
      <c r="X52" s="21"/>
      <c r="Y52" s="22"/>
      <c r="Z52" s="20"/>
      <c r="AA52" s="21"/>
      <c r="AB52" s="21"/>
      <c r="AC52" s="21"/>
      <c r="AD52" s="21"/>
      <c r="AE52" s="21"/>
      <c r="AF52" s="22"/>
      <c r="AG52" s="396"/>
      <c r="AH52" s="393"/>
      <c r="AI52" s="394"/>
      <c r="AJ52" s="580"/>
      <c r="AK52" s="581"/>
      <c r="AL52" s="582"/>
      <c r="AM52" s="583"/>
      <c r="AN52" s="581"/>
      <c r="AO52" s="582"/>
      <c r="AP52" s="583"/>
      <c r="AQ52" s="581"/>
      <c r="AR52" s="582"/>
      <c r="AS52" s="19"/>
    </row>
    <row r="53" spans="1:59" s="1" customFormat="1" ht="17.25" customHeight="1" thickBot="1">
      <c r="B53" s="23"/>
      <c r="C53" s="23"/>
      <c r="D53" s="23"/>
      <c r="E53" s="24"/>
      <c r="F53" s="24"/>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131"/>
      <c r="AH53" s="131"/>
      <c r="AI53" s="131"/>
      <c r="AJ53" s="97"/>
      <c r="AK53" s="101"/>
      <c r="AL53" s="101"/>
      <c r="AM53" s="101"/>
      <c r="AN53" s="101"/>
      <c r="AO53" s="101"/>
      <c r="AP53" s="101"/>
      <c r="AQ53" s="101"/>
      <c r="AR53" s="101"/>
      <c r="AS53" s="26"/>
    </row>
    <row r="54" spans="1:59" s="1" customFormat="1" ht="17.25" customHeight="1">
      <c r="A54" s="584" t="s">
        <v>46</v>
      </c>
      <c r="B54" s="27"/>
      <c r="C54" s="132"/>
      <c r="D54" s="100"/>
      <c r="E54" s="98"/>
      <c r="F54" s="100"/>
      <c r="G54" s="14"/>
      <c r="H54" s="14"/>
      <c r="I54" s="14"/>
      <c r="J54" s="14"/>
      <c r="K54" s="29"/>
      <c r="L54" s="30"/>
      <c r="M54" s="31"/>
      <c r="N54" s="14"/>
      <c r="O54" s="14"/>
      <c r="P54" s="14"/>
      <c r="Q54" s="14"/>
      <c r="R54" s="29"/>
      <c r="S54" s="30"/>
      <c r="T54" s="31"/>
      <c r="U54" s="14"/>
      <c r="V54" s="14"/>
      <c r="W54" s="14"/>
      <c r="X54" s="14"/>
      <c r="Y54" s="29"/>
      <c r="Z54" s="30"/>
      <c r="AA54" s="31"/>
      <c r="AB54" s="14"/>
      <c r="AC54" s="14"/>
      <c r="AD54" s="14"/>
      <c r="AE54" s="14"/>
      <c r="AF54" s="29"/>
      <c r="AG54" s="409"/>
      <c r="AH54" s="410"/>
      <c r="AI54" s="411"/>
      <c r="AJ54" s="587">
        <f>SUM(E54:AF54)</f>
        <v>0</v>
      </c>
      <c r="AK54" s="587"/>
      <c r="AL54" s="588"/>
      <c r="AM54" s="589">
        <f t="shared" ref="AM54:AM58" si="11">ROUNDDOWN(AJ54/4,1)</f>
        <v>0</v>
      </c>
      <c r="AN54" s="590"/>
      <c r="AO54" s="591"/>
      <c r="AP54" s="589">
        <f t="shared" ref="AP54:AP58" si="12">IFERROR(IF(AJ54/4/$AD$51&gt;1,1,ROUNDDOWN(AJ54/4/$AD$51,1)),0)</f>
        <v>0</v>
      </c>
      <c r="AQ54" s="590"/>
      <c r="AR54" s="591"/>
      <c r="AS54" s="32"/>
    </row>
    <row r="55" spans="1:59" s="1" customFormat="1" ht="17.25" customHeight="1">
      <c r="A55" s="585"/>
      <c r="B55" s="135"/>
      <c r="C55" s="136"/>
      <c r="D55" s="137"/>
      <c r="E55" s="30"/>
      <c r="F55" s="31"/>
      <c r="G55" s="14"/>
      <c r="H55" s="14"/>
      <c r="I55" s="14"/>
      <c r="J55" s="14"/>
      <c r="K55" s="29"/>
      <c r="L55" s="30"/>
      <c r="M55" s="31"/>
      <c r="N55" s="14"/>
      <c r="O55" s="14"/>
      <c r="P55" s="14"/>
      <c r="Q55" s="14"/>
      <c r="R55" s="29"/>
      <c r="S55" s="30"/>
      <c r="T55" s="31"/>
      <c r="U55" s="14"/>
      <c r="V55" s="14"/>
      <c r="W55" s="14"/>
      <c r="X55" s="14"/>
      <c r="Y55" s="29"/>
      <c r="Z55" s="30"/>
      <c r="AA55" s="31"/>
      <c r="AB55" s="14"/>
      <c r="AC55" s="14"/>
      <c r="AD55" s="14"/>
      <c r="AE55" s="14"/>
      <c r="AF55" s="29"/>
      <c r="AG55" s="412"/>
      <c r="AH55" s="413"/>
      <c r="AI55" s="414"/>
      <c r="AJ55" s="541">
        <f t="shared" ref="AJ55:AJ57" si="13">SUM(E55:AF55)</f>
        <v>0</v>
      </c>
      <c r="AK55" s="541"/>
      <c r="AL55" s="542"/>
      <c r="AM55" s="540">
        <f t="shared" si="11"/>
        <v>0</v>
      </c>
      <c r="AN55" s="541"/>
      <c r="AO55" s="542"/>
      <c r="AP55" s="540">
        <f t="shared" si="12"/>
        <v>0</v>
      </c>
      <c r="AQ55" s="541"/>
      <c r="AR55" s="542"/>
      <c r="AS55" s="32"/>
    </row>
    <row r="56" spans="1:59" s="1" customFormat="1" ht="17.25" customHeight="1">
      <c r="A56" s="585"/>
      <c r="B56" s="6"/>
      <c r="C56" s="10"/>
      <c r="D56" s="104"/>
      <c r="E56" s="99"/>
      <c r="F56" s="31"/>
      <c r="G56" s="31"/>
      <c r="H56" s="31"/>
      <c r="I56" s="31"/>
      <c r="J56" s="104"/>
      <c r="K56" s="33"/>
      <c r="L56" s="99"/>
      <c r="M56" s="31"/>
      <c r="N56" s="31"/>
      <c r="O56" s="31"/>
      <c r="P56" s="31"/>
      <c r="Q56" s="104"/>
      <c r="R56" s="33"/>
      <c r="S56" s="99"/>
      <c r="T56" s="31"/>
      <c r="U56" s="31"/>
      <c r="V56" s="31"/>
      <c r="W56" s="31"/>
      <c r="X56" s="104"/>
      <c r="Y56" s="33"/>
      <c r="Z56" s="99"/>
      <c r="AA56" s="31"/>
      <c r="AB56" s="31"/>
      <c r="AC56" s="31"/>
      <c r="AD56" s="31"/>
      <c r="AE56" s="104"/>
      <c r="AF56" s="33"/>
      <c r="AG56" s="412"/>
      <c r="AH56" s="413"/>
      <c r="AI56" s="414"/>
      <c r="AJ56" s="541">
        <f t="shared" si="13"/>
        <v>0</v>
      </c>
      <c r="AK56" s="541"/>
      <c r="AL56" s="542"/>
      <c r="AM56" s="540">
        <f t="shared" si="11"/>
        <v>0</v>
      </c>
      <c r="AN56" s="541"/>
      <c r="AO56" s="542"/>
      <c r="AP56" s="540">
        <f t="shared" si="12"/>
        <v>0</v>
      </c>
      <c r="AQ56" s="541"/>
      <c r="AR56" s="542"/>
      <c r="AS56" s="17"/>
    </row>
    <row r="57" spans="1:59" s="1" customFormat="1" ht="17.25" customHeight="1">
      <c r="A57" s="585"/>
      <c r="B57" s="6"/>
      <c r="C57" s="10"/>
      <c r="D57" s="104"/>
      <c r="E57" s="99"/>
      <c r="F57" s="31"/>
      <c r="G57" s="31"/>
      <c r="H57" s="31"/>
      <c r="I57" s="31"/>
      <c r="J57" s="104"/>
      <c r="K57" s="33"/>
      <c r="L57" s="99"/>
      <c r="M57" s="31"/>
      <c r="N57" s="31"/>
      <c r="O57" s="31"/>
      <c r="P57" s="31"/>
      <c r="Q57" s="104"/>
      <c r="R57" s="33"/>
      <c r="S57" s="99"/>
      <c r="T57" s="31"/>
      <c r="U57" s="31"/>
      <c r="V57" s="31"/>
      <c r="W57" s="31"/>
      <c r="X57" s="104"/>
      <c r="Y57" s="33"/>
      <c r="Z57" s="99"/>
      <c r="AA57" s="31"/>
      <c r="AB57" s="31"/>
      <c r="AC57" s="31"/>
      <c r="AD57" s="31"/>
      <c r="AE57" s="104"/>
      <c r="AF57" s="33"/>
      <c r="AG57" s="412"/>
      <c r="AH57" s="413"/>
      <c r="AI57" s="414"/>
      <c r="AJ57" s="541">
        <f t="shared" si="13"/>
        <v>0</v>
      </c>
      <c r="AK57" s="541"/>
      <c r="AL57" s="542"/>
      <c r="AM57" s="540">
        <f t="shared" si="11"/>
        <v>0</v>
      </c>
      <c r="AN57" s="541"/>
      <c r="AO57" s="542"/>
      <c r="AP57" s="540">
        <f t="shared" si="12"/>
        <v>0</v>
      </c>
      <c r="AQ57" s="541"/>
      <c r="AR57" s="542"/>
      <c r="AS57" s="17"/>
    </row>
    <row r="58" spans="1:59" s="1" customFormat="1" ht="17.25" customHeight="1" thickBot="1">
      <c r="A58" s="586"/>
      <c r="B58" s="34"/>
      <c r="C58" s="35"/>
      <c r="D58" s="36"/>
      <c r="E58" s="37"/>
      <c r="F58" s="36"/>
      <c r="G58" s="35"/>
      <c r="H58" s="35"/>
      <c r="I58" s="35"/>
      <c r="J58" s="35"/>
      <c r="K58" s="38"/>
      <c r="L58" s="39"/>
      <c r="M58" s="35"/>
      <c r="N58" s="35"/>
      <c r="O58" s="35"/>
      <c r="P58" s="35"/>
      <c r="Q58" s="35"/>
      <c r="R58" s="38"/>
      <c r="S58" s="39"/>
      <c r="T58" s="35"/>
      <c r="U58" s="35"/>
      <c r="V58" s="35"/>
      <c r="W58" s="35"/>
      <c r="X58" s="35"/>
      <c r="Y58" s="38"/>
      <c r="Z58" s="39"/>
      <c r="AA58" s="35"/>
      <c r="AB58" s="35"/>
      <c r="AC58" s="35"/>
      <c r="AD58" s="35"/>
      <c r="AE58" s="35"/>
      <c r="AF58" s="38"/>
      <c r="AG58" s="415"/>
      <c r="AH58" s="416"/>
      <c r="AI58" s="417"/>
      <c r="AJ58" s="592">
        <f>SUM(E58:AF58)</f>
        <v>0</v>
      </c>
      <c r="AK58" s="592"/>
      <c r="AL58" s="593"/>
      <c r="AM58" s="594">
        <f t="shared" si="11"/>
        <v>0</v>
      </c>
      <c r="AN58" s="592"/>
      <c r="AO58" s="593"/>
      <c r="AP58" s="594">
        <f t="shared" si="12"/>
        <v>0</v>
      </c>
      <c r="AQ58" s="592"/>
      <c r="AR58" s="593"/>
      <c r="AS58" s="18"/>
    </row>
    <row r="59" spans="1:59" s="1" customFormat="1" ht="17.25" customHeight="1">
      <c r="A59" s="40"/>
      <c r="B59" s="23"/>
      <c r="C59" s="23"/>
      <c r="D59" s="23"/>
      <c r="E59" s="23"/>
      <c r="F59" s="23"/>
      <c r="G59" s="23"/>
      <c r="H59" s="23"/>
      <c r="I59" s="23"/>
      <c r="J59" s="23"/>
      <c r="K59" s="23"/>
      <c r="L59" s="23"/>
      <c r="M59" s="101"/>
      <c r="N59" s="101"/>
      <c r="O59" s="101"/>
      <c r="P59" s="101"/>
      <c r="Q59" s="101"/>
      <c r="R59" s="101"/>
      <c r="S59" s="101"/>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101"/>
      <c r="AZ59" s="101"/>
      <c r="BA59" s="101"/>
      <c r="BB59" s="41"/>
      <c r="BC59" s="41"/>
      <c r="BD59" s="41"/>
      <c r="BE59" s="41"/>
      <c r="BF59" s="41"/>
      <c r="BG59" s="41"/>
    </row>
    <row r="60" spans="1:59" s="8" customFormat="1" ht="17.25" customHeight="1">
      <c r="A60" s="579" t="s">
        <v>409</v>
      </c>
      <c r="B60" s="579"/>
      <c r="C60" s="579"/>
      <c r="D60" s="579"/>
      <c r="E60" s="579"/>
      <c r="F60" s="579"/>
      <c r="G60" s="579"/>
      <c r="H60" s="579"/>
      <c r="I60" s="579"/>
      <c r="J60" s="579"/>
      <c r="K60" s="579"/>
      <c r="L60" s="579"/>
      <c r="M60" s="579"/>
      <c r="N60" s="579"/>
      <c r="O60" s="579"/>
      <c r="P60" s="579"/>
      <c r="Q60" s="579"/>
      <c r="R60" s="579"/>
      <c r="S60" s="579"/>
      <c r="T60" s="579"/>
      <c r="U60" s="579"/>
      <c r="V60" s="579"/>
      <c r="W60" s="579"/>
      <c r="X60" s="579"/>
      <c r="Y60" s="579"/>
      <c r="Z60" s="579"/>
      <c r="AA60" s="579"/>
      <c r="AB60" s="579"/>
      <c r="AC60" s="579"/>
      <c r="AD60" s="579"/>
      <c r="AE60" s="579"/>
      <c r="AF60" s="579"/>
      <c r="AG60" s="579"/>
      <c r="AH60" s="579"/>
      <c r="AI60" s="579"/>
      <c r="AJ60" s="579"/>
      <c r="AK60" s="579"/>
      <c r="AL60" s="579"/>
      <c r="AM60" s="579"/>
      <c r="AN60" s="579"/>
      <c r="AO60" s="579"/>
      <c r="AP60" s="579"/>
      <c r="AQ60" s="579"/>
      <c r="AR60" s="579"/>
      <c r="AS60" s="579"/>
      <c r="AT60" s="579"/>
      <c r="AU60" s="579"/>
      <c r="AV60" s="579"/>
      <c r="AW60" s="579"/>
      <c r="AX60" s="579"/>
      <c r="AY60" s="579"/>
      <c r="AZ60" s="579"/>
      <c r="BA60" s="579"/>
      <c r="BB60" s="579"/>
      <c r="BC60" s="579"/>
      <c r="BD60" s="579"/>
      <c r="BE60" s="579"/>
      <c r="BF60" s="579"/>
      <c r="BG60" s="579"/>
    </row>
    <row r="61" spans="1:59" s="8" customFormat="1" ht="17.25" customHeight="1">
      <c r="A61" s="579" t="s">
        <v>132</v>
      </c>
      <c r="B61" s="579"/>
      <c r="C61" s="579"/>
      <c r="D61" s="579"/>
      <c r="E61" s="579"/>
      <c r="F61" s="579"/>
      <c r="G61" s="579"/>
      <c r="H61" s="579"/>
      <c r="I61" s="579"/>
      <c r="J61" s="579"/>
      <c r="K61" s="579"/>
      <c r="L61" s="579"/>
      <c r="M61" s="579"/>
      <c r="N61" s="579"/>
      <c r="O61" s="579"/>
      <c r="P61" s="579"/>
      <c r="Q61" s="579"/>
      <c r="R61" s="579"/>
      <c r="S61" s="579"/>
      <c r="T61" s="579"/>
      <c r="U61" s="579"/>
      <c r="V61" s="579"/>
      <c r="W61" s="579"/>
      <c r="X61" s="579"/>
      <c r="Y61" s="579"/>
      <c r="Z61" s="579"/>
      <c r="AA61" s="579"/>
      <c r="AB61" s="579"/>
      <c r="AC61" s="579"/>
      <c r="AD61" s="579"/>
      <c r="AE61" s="579"/>
      <c r="AF61" s="579"/>
      <c r="AG61" s="579"/>
      <c r="AH61" s="579"/>
      <c r="AI61" s="579"/>
      <c r="AJ61" s="579"/>
      <c r="AK61" s="579"/>
      <c r="AL61" s="579"/>
      <c r="AM61" s="579"/>
      <c r="AN61" s="579"/>
      <c r="AO61" s="579"/>
      <c r="AP61" s="579"/>
      <c r="AQ61" s="579"/>
      <c r="AR61" s="579"/>
      <c r="AS61" s="579"/>
      <c r="AT61" s="579"/>
      <c r="AU61" s="579"/>
      <c r="AV61" s="579"/>
      <c r="AW61" s="579"/>
      <c r="AX61" s="579"/>
      <c r="AY61" s="579"/>
      <c r="AZ61" s="579"/>
      <c r="BA61" s="579"/>
      <c r="BB61" s="579"/>
      <c r="BC61" s="579"/>
      <c r="BD61" s="579"/>
      <c r="BE61" s="579"/>
      <c r="BF61" s="579"/>
      <c r="BG61" s="579"/>
    </row>
    <row r="62" spans="1:59" s="130" customFormat="1" ht="17.25" customHeight="1">
      <c r="A62" s="577" t="s">
        <v>253</v>
      </c>
      <c r="B62" s="577"/>
      <c r="C62" s="577"/>
      <c r="D62" s="577"/>
      <c r="E62" s="577"/>
      <c r="F62" s="577"/>
      <c r="G62" s="577"/>
      <c r="H62" s="577"/>
      <c r="I62" s="577"/>
      <c r="J62" s="577"/>
      <c r="K62" s="577"/>
      <c r="L62" s="577"/>
      <c r="M62" s="577"/>
      <c r="N62" s="577"/>
      <c r="O62" s="577"/>
      <c r="P62" s="577"/>
      <c r="Q62" s="577"/>
      <c r="R62" s="577"/>
      <c r="S62" s="577"/>
      <c r="T62" s="577"/>
      <c r="U62" s="577"/>
      <c r="V62" s="577"/>
      <c r="W62" s="577"/>
      <c r="X62" s="577"/>
      <c r="Y62" s="577"/>
      <c r="Z62" s="577"/>
      <c r="AA62" s="577"/>
      <c r="AB62" s="577"/>
      <c r="AC62" s="577"/>
      <c r="AD62" s="577"/>
      <c r="AE62" s="577"/>
      <c r="AF62" s="577"/>
      <c r="AG62" s="577"/>
      <c r="AH62" s="577"/>
      <c r="AI62" s="577"/>
      <c r="AJ62" s="577"/>
      <c r="AK62" s="577"/>
      <c r="AL62" s="577"/>
      <c r="AM62" s="577"/>
      <c r="AN62" s="577"/>
      <c r="AO62" s="577"/>
      <c r="AP62" s="577"/>
      <c r="AQ62" s="577"/>
      <c r="AR62" s="577"/>
      <c r="AS62" s="577"/>
      <c r="AT62" s="129"/>
      <c r="AU62" s="129"/>
      <c r="AV62" s="129"/>
      <c r="AW62" s="129"/>
      <c r="AX62" s="129"/>
      <c r="AY62" s="129"/>
      <c r="AZ62" s="129"/>
      <c r="BA62" s="129"/>
      <c r="BB62" s="129"/>
      <c r="BC62" s="129"/>
      <c r="BD62" s="129"/>
      <c r="BE62" s="129"/>
      <c r="BF62" s="129"/>
      <c r="BG62" s="129"/>
    </row>
    <row r="63" spans="1:59" s="8" customFormat="1" ht="13.5" customHeight="1">
      <c r="A63" s="578" t="s">
        <v>80</v>
      </c>
      <c r="B63" s="578"/>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578"/>
      <c r="AL63" s="578"/>
      <c r="AM63" s="578"/>
      <c r="AN63" s="578"/>
      <c r="AO63" s="578"/>
      <c r="AP63" s="578"/>
      <c r="AQ63" s="578"/>
      <c r="AR63" s="578"/>
      <c r="AS63" s="578"/>
      <c r="AT63" s="578"/>
      <c r="AU63" s="578"/>
      <c r="AV63" s="578"/>
      <c r="AW63" s="578"/>
      <c r="AX63" s="578"/>
      <c r="AY63" s="578"/>
      <c r="AZ63" s="578"/>
      <c r="BA63" s="578"/>
      <c r="BB63" s="578"/>
      <c r="BC63" s="578"/>
      <c r="BD63" s="578"/>
      <c r="BE63" s="578"/>
      <c r="BF63" s="578"/>
      <c r="BG63" s="578"/>
    </row>
    <row r="64" spans="1:59" s="8" customFormat="1" ht="13.5" customHeight="1">
      <c r="A64" s="578"/>
      <c r="B64" s="578"/>
      <c r="C64" s="578"/>
      <c r="D64" s="578"/>
      <c r="E64" s="578"/>
      <c r="F64" s="578"/>
      <c r="G64" s="578"/>
      <c r="H64" s="578"/>
      <c r="I64" s="578"/>
      <c r="J64" s="578"/>
      <c r="K64" s="578"/>
      <c r="L64" s="57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c r="AO64" s="578"/>
      <c r="AP64" s="578"/>
      <c r="AQ64" s="578"/>
      <c r="AR64" s="578"/>
      <c r="AS64" s="578"/>
      <c r="AT64" s="578"/>
      <c r="AU64" s="578"/>
      <c r="AV64" s="578"/>
      <c r="AW64" s="578"/>
      <c r="AX64" s="578"/>
      <c r="AY64" s="578"/>
      <c r="AZ64" s="578"/>
      <c r="BA64" s="578"/>
      <c r="BB64" s="578"/>
      <c r="BC64" s="578"/>
      <c r="BD64" s="578"/>
      <c r="BE64" s="578"/>
      <c r="BF64" s="578"/>
      <c r="BG64" s="578"/>
    </row>
    <row r="65" spans="1:59" s="8" customFormat="1" ht="17.25" customHeight="1">
      <c r="A65" s="579" t="s">
        <v>2</v>
      </c>
      <c r="B65" s="579"/>
      <c r="C65" s="579"/>
      <c r="D65" s="579"/>
      <c r="E65" s="579"/>
      <c r="F65" s="579"/>
      <c r="G65" s="579"/>
      <c r="H65" s="579"/>
      <c r="I65" s="579"/>
      <c r="J65" s="579"/>
      <c r="K65" s="579"/>
      <c r="L65" s="579"/>
      <c r="M65" s="579"/>
      <c r="N65" s="579"/>
      <c r="O65" s="579"/>
      <c r="P65" s="579"/>
      <c r="Q65" s="579"/>
      <c r="R65" s="579"/>
      <c r="S65" s="579"/>
      <c r="T65" s="579"/>
      <c r="U65" s="579"/>
      <c r="V65" s="579"/>
      <c r="W65" s="579"/>
      <c r="X65" s="579"/>
      <c r="Y65" s="579"/>
      <c r="Z65" s="579"/>
      <c r="AA65" s="579"/>
      <c r="AB65" s="579"/>
      <c r="AC65" s="579"/>
      <c r="AD65" s="579"/>
      <c r="AE65" s="579"/>
      <c r="AF65" s="579"/>
      <c r="AG65" s="579"/>
      <c r="AH65" s="579"/>
      <c r="AI65" s="579"/>
      <c r="AJ65" s="579"/>
      <c r="AK65" s="579"/>
      <c r="AL65" s="579"/>
      <c r="AM65" s="579"/>
      <c r="AN65" s="579"/>
      <c r="AO65" s="579"/>
      <c r="AP65" s="579"/>
      <c r="AQ65" s="579"/>
      <c r="AR65" s="579"/>
      <c r="AS65" s="579"/>
      <c r="AT65" s="579"/>
      <c r="AU65" s="579"/>
      <c r="AV65" s="579"/>
      <c r="AW65" s="579"/>
      <c r="AX65" s="579"/>
      <c r="AY65" s="579"/>
      <c r="AZ65" s="579"/>
      <c r="BA65" s="579"/>
      <c r="BB65" s="579"/>
      <c r="BC65" s="579"/>
      <c r="BD65" s="579"/>
      <c r="BE65" s="579"/>
      <c r="BF65" s="579"/>
      <c r="BG65" s="579"/>
    </row>
    <row r="66" spans="1:59" s="8" customFormat="1" ht="17.25" customHeight="1">
      <c r="A66" s="579" t="s">
        <v>17</v>
      </c>
      <c r="B66" s="579"/>
      <c r="C66" s="579"/>
      <c r="D66" s="579"/>
      <c r="E66" s="579"/>
      <c r="F66" s="579"/>
      <c r="G66" s="579"/>
      <c r="H66" s="579"/>
      <c r="I66" s="579"/>
      <c r="J66" s="579"/>
      <c r="K66" s="579"/>
      <c r="L66" s="579"/>
      <c r="M66" s="579"/>
      <c r="N66" s="579"/>
      <c r="O66" s="579"/>
      <c r="P66" s="579"/>
      <c r="Q66" s="579"/>
      <c r="R66" s="579"/>
      <c r="S66" s="579"/>
      <c r="T66" s="579"/>
      <c r="U66" s="579"/>
      <c r="V66" s="579"/>
      <c r="W66" s="579"/>
      <c r="X66" s="579"/>
      <c r="Y66" s="579"/>
      <c r="Z66" s="579"/>
      <c r="AA66" s="579"/>
      <c r="AB66" s="579"/>
      <c r="AC66" s="579"/>
      <c r="AD66" s="579"/>
      <c r="AE66" s="579"/>
      <c r="AF66" s="579"/>
      <c r="AG66" s="579"/>
      <c r="AH66" s="579"/>
      <c r="AI66" s="579"/>
      <c r="AJ66" s="579"/>
      <c r="AK66" s="579"/>
      <c r="AL66" s="579"/>
      <c r="AM66" s="579"/>
      <c r="AN66" s="579"/>
      <c r="AO66" s="579"/>
      <c r="AP66" s="579"/>
      <c r="AQ66" s="579"/>
      <c r="AR66" s="579"/>
      <c r="AS66" s="579"/>
      <c r="AT66" s="579"/>
      <c r="AU66" s="579"/>
      <c r="AV66" s="579"/>
      <c r="AW66" s="579"/>
      <c r="AX66" s="579"/>
      <c r="AY66" s="579"/>
      <c r="AZ66" s="579"/>
      <c r="BA66" s="579"/>
      <c r="BB66" s="579"/>
      <c r="BC66" s="579"/>
      <c r="BD66" s="579"/>
      <c r="BE66" s="579"/>
      <c r="BF66" s="579"/>
      <c r="BG66" s="579"/>
    </row>
    <row r="67" spans="1:59" s="8" customFormat="1" ht="13.5" customHeight="1">
      <c r="A67" s="578" t="s">
        <v>0</v>
      </c>
      <c r="B67" s="578"/>
      <c r="C67" s="578"/>
      <c r="D67" s="578"/>
      <c r="E67" s="578"/>
      <c r="F67" s="578"/>
      <c r="G67" s="578"/>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O67" s="578"/>
      <c r="AP67" s="578"/>
      <c r="AQ67" s="578"/>
      <c r="AR67" s="578"/>
      <c r="AS67" s="578"/>
      <c r="AT67" s="578"/>
      <c r="AU67" s="578"/>
      <c r="AV67" s="578"/>
      <c r="AW67" s="578"/>
      <c r="AX67" s="578"/>
      <c r="AY67" s="578"/>
      <c r="AZ67" s="578"/>
      <c r="BA67" s="578"/>
      <c r="BB67" s="578"/>
      <c r="BC67" s="578"/>
      <c r="BD67" s="578"/>
      <c r="BE67" s="578"/>
      <c r="BF67" s="578"/>
      <c r="BG67" s="578"/>
    </row>
    <row r="68" spans="1:59" s="8" customFormat="1" ht="13.5" customHeight="1">
      <c r="A68" s="578"/>
      <c r="B68" s="578"/>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578"/>
      <c r="AL68" s="578"/>
      <c r="AM68" s="578"/>
      <c r="AN68" s="578"/>
      <c r="AO68" s="578"/>
      <c r="AP68" s="578"/>
      <c r="AQ68" s="578"/>
      <c r="AR68" s="578"/>
      <c r="AS68" s="578"/>
      <c r="AT68" s="578"/>
      <c r="AU68" s="578"/>
      <c r="AV68" s="578"/>
      <c r="AW68" s="578"/>
      <c r="AX68" s="578"/>
      <c r="AY68" s="578"/>
      <c r="AZ68" s="578"/>
      <c r="BA68" s="578"/>
      <c r="BB68" s="578"/>
      <c r="BC68" s="578"/>
      <c r="BD68" s="578"/>
      <c r="BE68" s="578"/>
      <c r="BF68" s="578"/>
      <c r="BG68" s="578"/>
    </row>
  </sheetData>
  <mergeCells count="185">
    <mergeCell ref="AJ12:AL12"/>
    <mergeCell ref="AM12:AO12"/>
    <mergeCell ref="AP12:AR12"/>
    <mergeCell ref="AJ13:AL13"/>
    <mergeCell ref="AM13:AO13"/>
    <mergeCell ref="AP13:AR13"/>
    <mergeCell ref="AJ14:AL14"/>
    <mergeCell ref="AM14:AO14"/>
    <mergeCell ref="AP14:AR14"/>
    <mergeCell ref="AJ23:AL23"/>
    <mergeCell ref="AM23:AO23"/>
    <mergeCell ref="AP23:AR23"/>
    <mergeCell ref="AM20:AO20"/>
    <mergeCell ref="AP20:AR20"/>
    <mergeCell ref="AJ21:AL21"/>
    <mergeCell ref="AM21:AO21"/>
    <mergeCell ref="AP21:AR21"/>
    <mergeCell ref="AJ28:AL28"/>
    <mergeCell ref="AM28:AO28"/>
    <mergeCell ref="AP28:AR28"/>
    <mergeCell ref="AJ26:AL26"/>
    <mergeCell ref="AM26:AO26"/>
    <mergeCell ref="AP26:AR26"/>
    <mergeCell ref="AJ27:AL27"/>
    <mergeCell ref="AM27:AO27"/>
    <mergeCell ref="AP27:AR27"/>
    <mergeCell ref="AJ24:AL24"/>
    <mergeCell ref="AM24:AO24"/>
    <mergeCell ref="AP24:AR24"/>
    <mergeCell ref="AJ25:AL25"/>
    <mergeCell ref="AM25:AO25"/>
    <mergeCell ref="AP25:AR25"/>
    <mergeCell ref="AP17:AR17"/>
    <mergeCell ref="AJ18:AL18"/>
    <mergeCell ref="AM18:AO18"/>
    <mergeCell ref="AP18:AR18"/>
    <mergeCell ref="AJ19:AL19"/>
    <mergeCell ref="AM19:AO19"/>
    <mergeCell ref="AP19:AR19"/>
    <mergeCell ref="AJ22:AL22"/>
    <mergeCell ref="AM22:AO22"/>
    <mergeCell ref="AP22:AR22"/>
    <mergeCell ref="AJ34:AL34"/>
    <mergeCell ref="AM34:AO34"/>
    <mergeCell ref="AP34:AR34"/>
    <mergeCell ref="AJ11:AL11"/>
    <mergeCell ref="AM11:AO11"/>
    <mergeCell ref="AP11:AR11"/>
    <mergeCell ref="AJ29:AL29"/>
    <mergeCell ref="AM29:AO29"/>
    <mergeCell ref="AP29:AR29"/>
    <mergeCell ref="AJ30:AL30"/>
    <mergeCell ref="AM30:AO30"/>
    <mergeCell ref="AP30:AR30"/>
    <mergeCell ref="AJ31:AL31"/>
    <mergeCell ref="AM31:AO31"/>
    <mergeCell ref="AP31:AR31"/>
    <mergeCell ref="AP32:AR32"/>
    <mergeCell ref="AJ15:AL15"/>
    <mergeCell ref="AM15:AO15"/>
    <mergeCell ref="AP15:AR15"/>
    <mergeCell ref="AJ16:AL16"/>
    <mergeCell ref="AM16:AO16"/>
    <mergeCell ref="AP16:AR16"/>
    <mergeCell ref="AJ17:AL17"/>
    <mergeCell ref="AM17:AO17"/>
    <mergeCell ref="AP41:AR41"/>
    <mergeCell ref="AP38:AR38"/>
    <mergeCell ref="AJ39:AL39"/>
    <mergeCell ref="AM39:AO39"/>
    <mergeCell ref="AP39:AR39"/>
    <mergeCell ref="AJ40:AL40"/>
    <mergeCell ref="AM40:AO40"/>
    <mergeCell ref="AP40:AR40"/>
    <mergeCell ref="AP35:AR35"/>
    <mergeCell ref="AJ36:AL36"/>
    <mergeCell ref="AM36:AO36"/>
    <mergeCell ref="E4:AA4"/>
    <mergeCell ref="AB4:AS4"/>
    <mergeCell ref="M6:V6"/>
    <mergeCell ref="W6:AE6"/>
    <mergeCell ref="AF6:AS6"/>
    <mergeCell ref="A5:C5"/>
    <mergeCell ref="E5:L5"/>
    <mergeCell ref="M5:V5"/>
    <mergeCell ref="W5:AE5"/>
    <mergeCell ref="AF5:AS5"/>
    <mergeCell ref="A6:L6"/>
    <mergeCell ref="AP44:AR44"/>
    <mergeCell ref="AJ49:AL49"/>
    <mergeCell ref="AM49:AO49"/>
    <mergeCell ref="AP49:AR49"/>
    <mergeCell ref="AJ45:AL45"/>
    <mergeCell ref="AM45:AO45"/>
    <mergeCell ref="E2:K2"/>
    <mergeCell ref="AS7:AS9"/>
    <mergeCell ref="A7:A52"/>
    <mergeCell ref="B7:B9"/>
    <mergeCell ref="C7:C9"/>
    <mergeCell ref="D7:D9"/>
    <mergeCell ref="E7:K7"/>
    <mergeCell ref="L7:R7"/>
    <mergeCell ref="B50:D50"/>
    <mergeCell ref="AJ50:AL50"/>
    <mergeCell ref="AM50:AO50"/>
    <mergeCell ref="AP50:AR50"/>
    <mergeCell ref="AJ47:AL47"/>
    <mergeCell ref="AM47:AO47"/>
    <mergeCell ref="AP47:AR47"/>
    <mergeCell ref="B51:AC51"/>
    <mergeCell ref="AD51:AF51"/>
    <mergeCell ref="A4:D4"/>
    <mergeCell ref="AP43:AR43"/>
    <mergeCell ref="AJ10:AL10"/>
    <mergeCell ref="AM10:AO10"/>
    <mergeCell ref="AP10:AR10"/>
    <mergeCell ref="AJ42:AL42"/>
    <mergeCell ref="AM42:AO42"/>
    <mergeCell ref="AP42:AR42"/>
    <mergeCell ref="S7:Y7"/>
    <mergeCell ref="Z7:AF7"/>
    <mergeCell ref="AM38:AO38"/>
    <mergeCell ref="AJ41:AL41"/>
    <mergeCell ref="AM41:AO41"/>
    <mergeCell ref="AJ33:AL33"/>
    <mergeCell ref="AM33:AO33"/>
    <mergeCell ref="AJ32:AL32"/>
    <mergeCell ref="AM32:AO32"/>
    <mergeCell ref="AJ20:AL20"/>
    <mergeCell ref="AM7:AO9"/>
    <mergeCell ref="AP7:AR9"/>
    <mergeCell ref="AP36:AR36"/>
    <mergeCell ref="AJ37:AL37"/>
    <mergeCell ref="AM37:AO37"/>
    <mergeCell ref="AP37:AR37"/>
    <mergeCell ref="AP33:AR33"/>
    <mergeCell ref="A66:BG66"/>
    <mergeCell ref="A67:BG68"/>
    <mergeCell ref="A3:B3"/>
    <mergeCell ref="C3:D3"/>
    <mergeCell ref="E3:K3"/>
    <mergeCell ref="L3:U3"/>
    <mergeCell ref="V3:AC3"/>
    <mergeCell ref="AD3:AS3"/>
    <mergeCell ref="AJ58:AL58"/>
    <mergeCell ref="AM58:AO58"/>
    <mergeCell ref="AP58:AR58"/>
    <mergeCell ref="A60:BG60"/>
    <mergeCell ref="A61:BG61"/>
    <mergeCell ref="A62:AS62"/>
    <mergeCell ref="AJ7:AL9"/>
    <mergeCell ref="AJ44:AL44"/>
    <mergeCell ref="AM44:AO44"/>
    <mergeCell ref="AJ43:AL43"/>
    <mergeCell ref="AM43:AO43"/>
    <mergeCell ref="AJ35:AL35"/>
    <mergeCell ref="AM35:AO35"/>
    <mergeCell ref="AJ38:AL38"/>
    <mergeCell ref="A54:A58"/>
    <mergeCell ref="AJ54:AL54"/>
    <mergeCell ref="A65:BG65"/>
    <mergeCell ref="AM54:AO54"/>
    <mergeCell ref="AP54:AR54"/>
    <mergeCell ref="AJ56:AL56"/>
    <mergeCell ref="AM56:AO56"/>
    <mergeCell ref="AP56:AR56"/>
    <mergeCell ref="AJ57:AL57"/>
    <mergeCell ref="AM57:AO57"/>
    <mergeCell ref="AP57:AR57"/>
    <mergeCell ref="AJ55:AL55"/>
    <mergeCell ref="AM55:AO55"/>
    <mergeCell ref="AP55:AR55"/>
    <mergeCell ref="AG51:AR51"/>
    <mergeCell ref="AP45:AR45"/>
    <mergeCell ref="AJ46:AL46"/>
    <mergeCell ref="AM46:AO46"/>
    <mergeCell ref="AP46:AR46"/>
    <mergeCell ref="AJ48:AL48"/>
    <mergeCell ref="AM48:AO48"/>
    <mergeCell ref="AP48:AR48"/>
    <mergeCell ref="A63:BG64"/>
    <mergeCell ref="AP52:AR52"/>
    <mergeCell ref="B52:D52"/>
    <mergeCell ref="AJ52:AL52"/>
    <mergeCell ref="AM52:AO52"/>
  </mergeCells>
  <phoneticPr fontId="2"/>
  <conditionalFormatting sqref="E2:K2">
    <cfRule type="containsBlanks" dxfId="16" priority="1">
      <formula>LEN(TRIM(E2))=0</formula>
    </cfRule>
  </conditionalFormatting>
  <pageMargins left="0.59055118110236227" right="0.59055118110236227" top="0.78740157480314965" bottom="0.59055118110236227" header="0.51181102362204722" footer="0.51181102362204722"/>
  <pageSetup paperSize="9" scale="7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40"/>
  <sheetViews>
    <sheetView view="pageBreakPreview" zoomScale="85" zoomScaleNormal="70" zoomScaleSheetLayoutView="85" workbookViewId="0">
      <selection sqref="A1:AW1"/>
    </sheetView>
  </sheetViews>
  <sheetFormatPr defaultColWidth="9" defaultRowHeight="21" customHeight="1"/>
  <cols>
    <col min="1" max="1" width="4.75" style="45" customWidth="1"/>
    <col min="2" max="2" width="13.75" style="46" customWidth="1"/>
    <col min="3" max="3" width="14.375" style="45" customWidth="1"/>
    <col min="4" max="4" width="10.5" style="45" customWidth="1"/>
    <col min="5" max="32" width="3.625" style="45" customWidth="1"/>
    <col min="33" max="41" width="3.125" style="45" customWidth="1"/>
    <col min="42" max="42" width="10.125" style="45" customWidth="1"/>
    <col min="43" max="56" width="2.625" style="45" customWidth="1"/>
    <col min="57" max="16384" width="9" style="45"/>
  </cols>
  <sheetData>
    <row r="1" spans="1:56" s="1" customFormat="1" ht="21" customHeight="1">
      <c r="A1" s="653" t="s">
        <v>135</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c r="AW1" s="653"/>
    </row>
    <row r="2" spans="1:56" s="1" customFormat="1" ht="21" customHeight="1" thickBot="1">
      <c r="A2" s="654" t="s">
        <v>131</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48"/>
      <c r="AR2" s="48"/>
      <c r="AS2" s="48"/>
      <c r="AT2" s="48"/>
      <c r="AU2" s="48"/>
      <c r="AV2" s="48"/>
      <c r="AW2" s="48"/>
      <c r="AX2" s="48"/>
      <c r="AY2" s="48"/>
      <c r="AZ2" s="48"/>
      <c r="BA2" s="48"/>
      <c r="BB2" s="48"/>
      <c r="BC2" s="48"/>
      <c r="BD2" s="48"/>
    </row>
    <row r="3" spans="1:56" s="1" customFormat="1" ht="18.75" customHeight="1" thickBot="1">
      <c r="B3" s="2"/>
      <c r="C3" s="2"/>
      <c r="D3" s="2"/>
      <c r="E3" s="2"/>
      <c r="F3" s="2"/>
      <c r="AC3" s="655" t="s">
        <v>3</v>
      </c>
      <c r="AD3" s="656"/>
      <c r="AE3" s="656"/>
      <c r="AF3" s="656"/>
      <c r="AG3" s="656"/>
      <c r="AH3" s="656"/>
      <c r="AI3" s="657"/>
      <c r="AJ3" s="3" t="s">
        <v>4</v>
      </c>
      <c r="AK3" s="4"/>
      <c r="AL3" s="4"/>
      <c r="AM3" s="4"/>
      <c r="AN3" s="4"/>
      <c r="AO3" s="4"/>
      <c r="AP3" s="5"/>
    </row>
    <row r="4" spans="1:56" s="1" customFormat="1" ht="18.75" customHeight="1" thickBot="1">
      <c r="A4" s="564" t="s">
        <v>21</v>
      </c>
      <c r="B4" s="565"/>
      <c r="C4" s="565"/>
      <c r="D4" s="565"/>
      <c r="E4" s="607" t="s">
        <v>255</v>
      </c>
      <c r="F4" s="608"/>
      <c r="G4" s="608"/>
      <c r="H4" s="608"/>
      <c r="I4" s="608"/>
      <c r="J4" s="608"/>
      <c r="K4" s="608"/>
      <c r="L4" s="608"/>
      <c r="M4" s="608"/>
      <c r="N4" s="608"/>
      <c r="O4" s="608"/>
      <c r="P4" s="564" t="s">
        <v>139</v>
      </c>
      <c r="Q4" s="565"/>
      <c r="R4" s="565"/>
      <c r="S4" s="565"/>
      <c r="T4" s="565"/>
      <c r="U4" s="565"/>
      <c r="V4" s="565"/>
      <c r="W4" s="565"/>
      <c r="X4" s="565"/>
      <c r="Y4" s="609"/>
      <c r="Z4" s="610" t="s">
        <v>140</v>
      </c>
      <c r="AA4" s="610"/>
      <c r="AB4" s="610"/>
      <c r="AC4" s="610"/>
      <c r="AD4" s="610"/>
      <c r="AE4" s="610"/>
      <c r="AF4" s="610"/>
      <c r="AG4" s="610"/>
      <c r="AH4" s="610"/>
      <c r="AI4" s="610"/>
      <c r="AJ4" s="610"/>
      <c r="AK4" s="610"/>
      <c r="AL4" s="610"/>
      <c r="AM4" s="610"/>
      <c r="AN4" s="610"/>
      <c r="AO4" s="611"/>
      <c r="AP4" s="49"/>
    </row>
    <row r="5" spans="1:56" s="1" customFormat="1" ht="18.75" customHeight="1" thickBot="1">
      <c r="A5" s="580"/>
      <c r="B5" s="581"/>
      <c r="C5" s="581"/>
      <c r="D5" s="581"/>
      <c r="E5" s="525" t="s">
        <v>27</v>
      </c>
      <c r="F5" s="526"/>
      <c r="G5" s="526"/>
      <c r="H5" s="526"/>
      <c r="I5" s="526"/>
      <c r="J5" s="526"/>
      <c r="K5" s="526"/>
      <c r="L5" s="526"/>
      <c r="M5" s="526"/>
      <c r="N5" s="526"/>
      <c r="O5" s="526"/>
      <c r="P5" s="526"/>
      <c r="Q5" s="526"/>
      <c r="R5" s="526"/>
      <c r="S5" s="526"/>
      <c r="T5" s="526"/>
      <c r="U5" s="526"/>
      <c r="V5" s="526"/>
      <c r="W5" s="526"/>
      <c r="X5" s="526"/>
      <c r="Y5" s="526"/>
      <c r="Z5" s="526"/>
      <c r="AA5" s="528"/>
      <c r="AB5" s="607" t="s">
        <v>28</v>
      </c>
      <c r="AC5" s="608"/>
      <c r="AD5" s="608"/>
      <c r="AE5" s="608"/>
      <c r="AF5" s="608"/>
      <c r="AG5" s="608"/>
      <c r="AH5" s="608"/>
      <c r="AI5" s="608"/>
      <c r="AJ5" s="608"/>
      <c r="AK5" s="608"/>
      <c r="AL5" s="608"/>
      <c r="AM5" s="608"/>
      <c r="AN5" s="608"/>
      <c r="AO5" s="608"/>
      <c r="AP5" s="49"/>
    </row>
    <row r="6" spans="1:56" s="1" customFormat="1" ht="18.75" customHeight="1" thickBot="1">
      <c r="A6" s="615" t="s">
        <v>29</v>
      </c>
      <c r="B6" s="616"/>
      <c r="C6" s="616"/>
      <c r="D6" s="13">
        <v>20</v>
      </c>
      <c r="E6" s="530" t="s">
        <v>31</v>
      </c>
      <c r="F6" s="527"/>
      <c r="G6" s="527"/>
      <c r="H6" s="527"/>
      <c r="I6" s="527"/>
      <c r="J6" s="527"/>
      <c r="K6" s="527"/>
      <c r="L6" s="612"/>
      <c r="M6" s="530">
        <v>18</v>
      </c>
      <c r="N6" s="527"/>
      <c r="O6" s="527"/>
      <c r="P6" s="527"/>
      <c r="Q6" s="527"/>
      <c r="R6" s="527"/>
      <c r="S6" s="527"/>
      <c r="T6" s="527"/>
      <c r="U6" s="527"/>
      <c r="V6" s="612"/>
      <c r="W6" s="613" t="s">
        <v>32</v>
      </c>
      <c r="X6" s="526"/>
      <c r="Y6" s="526"/>
      <c r="Z6" s="526"/>
      <c r="AA6" s="526"/>
      <c r="AB6" s="526"/>
      <c r="AC6" s="526"/>
      <c r="AD6" s="526"/>
      <c r="AE6" s="528"/>
      <c r="AF6" s="617">
        <v>3.6</v>
      </c>
      <c r="AG6" s="618"/>
      <c r="AH6" s="618"/>
      <c r="AI6" s="618"/>
      <c r="AJ6" s="618"/>
      <c r="AK6" s="618"/>
      <c r="AL6" s="618"/>
      <c r="AM6" s="618"/>
      <c r="AN6" s="618"/>
      <c r="AO6" s="618"/>
      <c r="AP6" s="49"/>
    </row>
    <row r="7" spans="1:56" s="1" customFormat="1" ht="18.75" customHeight="1" thickBot="1">
      <c r="A7" s="564" t="s">
        <v>33</v>
      </c>
      <c r="B7" s="565"/>
      <c r="C7" s="565"/>
      <c r="D7" s="565"/>
      <c r="E7" s="565"/>
      <c r="F7" s="565"/>
      <c r="G7" s="565"/>
      <c r="H7" s="565"/>
      <c r="I7" s="565"/>
      <c r="J7" s="565"/>
      <c r="K7" s="565"/>
      <c r="L7" s="609"/>
      <c r="M7" s="530" t="s">
        <v>47</v>
      </c>
      <c r="N7" s="527"/>
      <c r="O7" s="527"/>
      <c r="P7" s="527"/>
      <c r="Q7" s="527"/>
      <c r="R7" s="527"/>
      <c r="S7" s="527"/>
      <c r="T7" s="527"/>
      <c r="U7" s="527"/>
      <c r="V7" s="612"/>
      <c r="W7" s="613" t="s">
        <v>35</v>
      </c>
      <c r="X7" s="526"/>
      <c r="Y7" s="526"/>
      <c r="Z7" s="526"/>
      <c r="AA7" s="526"/>
      <c r="AB7" s="526"/>
      <c r="AC7" s="526"/>
      <c r="AD7" s="526"/>
      <c r="AE7" s="528"/>
      <c r="AF7" s="545" t="s">
        <v>79</v>
      </c>
      <c r="AG7" s="614"/>
      <c r="AH7" s="614"/>
      <c r="AI7" s="614"/>
      <c r="AJ7" s="614"/>
      <c r="AK7" s="614"/>
      <c r="AL7" s="614"/>
      <c r="AM7" s="614"/>
      <c r="AN7" s="614"/>
      <c r="AO7" s="614"/>
      <c r="AP7" s="50"/>
    </row>
    <row r="8" spans="1:56" s="1" customFormat="1" ht="18.75" customHeight="1">
      <c r="A8" s="554" t="s">
        <v>37</v>
      </c>
      <c r="B8" s="557" t="s">
        <v>5</v>
      </c>
      <c r="C8" s="549" t="s">
        <v>6</v>
      </c>
      <c r="D8" s="559" t="s">
        <v>7</v>
      </c>
      <c r="E8" s="557" t="s">
        <v>8</v>
      </c>
      <c r="F8" s="559"/>
      <c r="G8" s="559"/>
      <c r="H8" s="559"/>
      <c r="I8" s="559"/>
      <c r="J8" s="559"/>
      <c r="K8" s="561"/>
      <c r="L8" s="557" t="s">
        <v>9</v>
      </c>
      <c r="M8" s="559"/>
      <c r="N8" s="559"/>
      <c r="O8" s="559"/>
      <c r="P8" s="559"/>
      <c r="Q8" s="559"/>
      <c r="R8" s="561"/>
      <c r="S8" s="557" t="s">
        <v>10</v>
      </c>
      <c r="T8" s="559"/>
      <c r="U8" s="559"/>
      <c r="V8" s="559"/>
      <c r="W8" s="559"/>
      <c r="X8" s="559"/>
      <c r="Y8" s="561"/>
      <c r="Z8" s="562" t="s">
        <v>11</v>
      </c>
      <c r="AA8" s="559"/>
      <c r="AB8" s="559"/>
      <c r="AC8" s="559"/>
      <c r="AD8" s="559"/>
      <c r="AE8" s="559"/>
      <c r="AF8" s="561"/>
      <c r="AG8" s="548" t="s">
        <v>12</v>
      </c>
      <c r="AH8" s="549"/>
      <c r="AI8" s="549"/>
      <c r="AJ8" s="549" t="s">
        <v>13</v>
      </c>
      <c r="AK8" s="549"/>
      <c r="AL8" s="549"/>
      <c r="AM8" s="549" t="s">
        <v>14</v>
      </c>
      <c r="AN8" s="549"/>
      <c r="AO8" s="619"/>
      <c r="AP8" s="561" t="s">
        <v>38</v>
      </c>
    </row>
    <row r="9" spans="1:56" s="1" customFormat="1" ht="18.75" customHeight="1">
      <c r="A9" s="555"/>
      <c r="B9" s="558"/>
      <c r="C9" s="551"/>
      <c r="D9" s="667"/>
      <c r="E9" s="111">
        <v>1</v>
      </c>
      <c r="F9" s="112">
        <v>2</v>
      </c>
      <c r="G9" s="112">
        <v>3</v>
      </c>
      <c r="H9" s="112">
        <v>4</v>
      </c>
      <c r="I9" s="112">
        <v>5</v>
      </c>
      <c r="J9" s="112">
        <v>6</v>
      </c>
      <c r="K9" s="114">
        <v>7</v>
      </c>
      <c r="L9" s="111">
        <v>8</v>
      </c>
      <c r="M9" s="112">
        <v>9</v>
      </c>
      <c r="N9" s="112">
        <v>10</v>
      </c>
      <c r="O9" s="112">
        <v>11</v>
      </c>
      <c r="P9" s="112">
        <v>12</v>
      </c>
      <c r="Q9" s="112">
        <v>13</v>
      </c>
      <c r="R9" s="114">
        <v>14</v>
      </c>
      <c r="S9" s="113">
        <v>15</v>
      </c>
      <c r="T9" s="112">
        <v>16</v>
      </c>
      <c r="U9" s="112">
        <v>17</v>
      </c>
      <c r="V9" s="112">
        <v>18</v>
      </c>
      <c r="W9" s="112">
        <v>19</v>
      </c>
      <c r="X9" s="112">
        <v>20</v>
      </c>
      <c r="Y9" s="114">
        <v>21</v>
      </c>
      <c r="Z9" s="113">
        <v>22</v>
      </c>
      <c r="AA9" s="112">
        <v>23</v>
      </c>
      <c r="AB9" s="112">
        <v>24</v>
      </c>
      <c r="AC9" s="112">
        <v>25</v>
      </c>
      <c r="AD9" s="112">
        <v>26</v>
      </c>
      <c r="AE9" s="112">
        <v>27</v>
      </c>
      <c r="AF9" s="114">
        <v>28</v>
      </c>
      <c r="AG9" s="550"/>
      <c r="AH9" s="551"/>
      <c r="AI9" s="551"/>
      <c r="AJ9" s="551"/>
      <c r="AK9" s="551"/>
      <c r="AL9" s="551"/>
      <c r="AM9" s="551"/>
      <c r="AN9" s="551"/>
      <c r="AO9" s="620"/>
      <c r="AP9" s="621"/>
    </row>
    <row r="10" spans="1:56" s="1" customFormat="1" ht="18.75" customHeight="1">
      <c r="A10" s="555"/>
      <c r="B10" s="558"/>
      <c r="C10" s="551"/>
      <c r="D10" s="667"/>
      <c r="E10" s="138" t="s">
        <v>40</v>
      </c>
      <c r="F10" s="139" t="s">
        <v>41</v>
      </c>
      <c r="G10" s="139" t="s">
        <v>77</v>
      </c>
      <c r="H10" s="139" t="s">
        <v>42</v>
      </c>
      <c r="I10" s="139" t="s">
        <v>78</v>
      </c>
      <c r="J10" s="139" t="s">
        <v>43</v>
      </c>
      <c r="K10" s="140" t="s">
        <v>39</v>
      </c>
      <c r="L10" s="141" t="s">
        <v>40</v>
      </c>
      <c r="M10" s="139" t="s">
        <v>41</v>
      </c>
      <c r="N10" s="139" t="s">
        <v>77</v>
      </c>
      <c r="O10" s="139" t="s">
        <v>42</v>
      </c>
      <c r="P10" s="139" t="s">
        <v>78</v>
      </c>
      <c r="Q10" s="139" t="s">
        <v>43</v>
      </c>
      <c r="R10" s="140" t="s">
        <v>39</v>
      </c>
      <c r="S10" s="141" t="s">
        <v>40</v>
      </c>
      <c r="T10" s="139" t="s">
        <v>41</v>
      </c>
      <c r="U10" s="139" t="s">
        <v>77</v>
      </c>
      <c r="V10" s="139" t="s">
        <v>42</v>
      </c>
      <c r="W10" s="139" t="s">
        <v>78</v>
      </c>
      <c r="X10" s="139" t="s">
        <v>43</v>
      </c>
      <c r="Y10" s="140" t="s">
        <v>39</v>
      </c>
      <c r="Z10" s="141" t="s">
        <v>40</v>
      </c>
      <c r="AA10" s="139" t="s">
        <v>41</v>
      </c>
      <c r="AB10" s="139" t="s">
        <v>77</v>
      </c>
      <c r="AC10" s="139" t="s">
        <v>42</v>
      </c>
      <c r="AD10" s="139" t="s">
        <v>78</v>
      </c>
      <c r="AE10" s="139" t="s">
        <v>43</v>
      </c>
      <c r="AF10" s="140" t="s">
        <v>39</v>
      </c>
      <c r="AG10" s="550"/>
      <c r="AH10" s="551"/>
      <c r="AI10" s="551"/>
      <c r="AJ10" s="551"/>
      <c r="AK10" s="551"/>
      <c r="AL10" s="551"/>
      <c r="AM10" s="551"/>
      <c r="AN10" s="551"/>
      <c r="AO10" s="620"/>
      <c r="AP10" s="621"/>
    </row>
    <row r="11" spans="1:56" s="1" customFormat="1" ht="17.25" customHeight="1">
      <c r="A11" s="555"/>
      <c r="B11" s="6" t="s">
        <v>48</v>
      </c>
      <c r="C11" s="10" t="s">
        <v>49</v>
      </c>
      <c r="D11" s="16" t="s">
        <v>50</v>
      </c>
      <c r="E11" s="60"/>
      <c r="F11" s="10">
        <v>4</v>
      </c>
      <c r="G11" s="15"/>
      <c r="H11" s="14"/>
      <c r="I11" s="14">
        <v>4</v>
      </c>
      <c r="J11" s="14"/>
      <c r="K11" s="29">
        <v>4</v>
      </c>
      <c r="L11" s="60"/>
      <c r="M11" s="10">
        <v>4</v>
      </c>
      <c r="N11" s="15"/>
      <c r="O11" s="14"/>
      <c r="P11" s="14">
        <v>4</v>
      </c>
      <c r="Q11" s="14"/>
      <c r="R11" s="29">
        <v>4</v>
      </c>
      <c r="S11" s="60"/>
      <c r="T11" s="10">
        <v>4</v>
      </c>
      <c r="U11" s="15"/>
      <c r="V11" s="14"/>
      <c r="W11" s="14">
        <v>4</v>
      </c>
      <c r="X11" s="14"/>
      <c r="Y11" s="29">
        <v>4</v>
      </c>
      <c r="Z11" s="60"/>
      <c r="AA11" s="10">
        <v>4</v>
      </c>
      <c r="AB11" s="15"/>
      <c r="AC11" s="14"/>
      <c r="AD11" s="14">
        <v>4</v>
      </c>
      <c r="AE11" s="14"/>
      <c r="AF11" s="29">
        <v>4</v>
      </c>
      <c r="AG11" s="622">
        <f>SUM(E11:AF11)</f>
        <v>48</v>
      </c>
      <c r="AH11" s="622"/>
      <c r="AI11" s="623"/>
      <c r="AJ11" s="624">
        <f>AG11/4</f>
        <v>12</v>
      </c>
      <c r="AK11" s="625"/>
      <c r="AL11" s="626"/>
      <c r="AM11" s="624">
        <f>AJ11/40</f>
        <v>0.3</v>
      </c>
      <c r="AN11" s="625"/>
      <c r="AO11" s="627"/>
      <c r="AP11" s="51" t="s">
        <v>51</v>
      </c>
    </row>
    <row r="12" spans="1:56" s="1" customFormat="1" ht="17.25" customHeight="1">
      <c r="A12" s="555"/>
      <c r="B12" s="6" t="s">
        <v>52</v>
      </c>
      <c r="C12" s="10" t="s">
        <v>49</v>
      </c>
      <c r="D12" s="16" t="s">
        <v>53</v>
      </c>
      <c r="E12" s="60">
        <v>8</v>
      </c>
      <c r="F12" s="10"/>
      <c r="G12" s="15"/>
      <c r="H12" s="14"/>
      <c r="I12" s="14"/>
      <c r="J12" s="14">
        <v>8</v>
      </c>
      <c r="K12" s="29"/>
      <c r="L12" s="60">
        <v>8</v>
      </c>
      <c r="M12" s="10"/>
      <c r="N12" s="15"/>
      <c r="O12" s="14"/>
      <c r="P12" s="14"/>
      <c r="Q12" s="14">
        <v>8</v>
      </c>
      <c r="R12" s="29"/>
      <c r="S12" s="60">
        <v>8</v>
      </c>
      <c r="T12" s="10"/>
      <c r="U12" s="15"/>
      <c r="V12" s="14"/>
      <c r="W12" s="14"/>
      <c r="X12" s="14">
        <v>8</v>
      </c>
      <c r="Y12" s="29"/>
      <c r="Z12" s="60">
        <v>8</v>
      </c>
      <c r="AA12" s="10"/>
      <c r="AB12" s="15"/>
      <c r="AC12" s="14"/>
      <c r="AD12" s="14"/>
      <c r="AE12" s="14">
        <v>8</v>
      </c>
      <c r="AF12" s="29"/>
      <c r="AG12" s="622">
        <f t="shared" ref="AG12:AG18" si="0">SUM(E12:AF12)</f>
        <v>64</v>
      </c>
      <c r="AH12" s="622"/>
      <c r="AI12" s="623"/>
      <c r="AJ12" s="624">
        <f t="shared" ref="AJ12:AJ18" si="1">AG12/4</f>
        <v>16</v>
      </c>
      <c r="AK12" s="625"/>
      <c r="AL12" s="626"/>
      <c r="AM12" s="624">
        <f t="shared" ref="AM12:AM18" si="2">AJ12/40</f>
        <v>0.4</v>
      </c>
      <c r="AN12" s="625"/>
      <c r="AO12" s="627"/>
      <c r="AP12" s="51" t="s">
        <v>20</v>
      </c>
    </row>
    <row r="13" spans="1:56" s="1" customFormat="1" ht="17.25" customHeight="1">
      <c r="A13" s="555"/>
      <c r="B13" s="6" t="s">
        <v>54</v>
      </c>
      <c r="C13" s="10" t="s">
        <v>55</v>
      </c>
      <c r="D13" s="16" t="s">
        <v>56</v>
      </c>
      <c r="E13" s="60">
        <v>8</v>
      </c>
      <c r="F13" s="10">
        <v>8</v>
      </c>
      <c r="G13" s="15"/>
      <c r="H13" s="14"/>
      <c r="I13" s="14">
        <v>8</v>
      </c>
      <c r="J13" s="14">
        <v>8</v>
      </c>
      <c r="K13" s="29">
        <v>8</v>
      </c>
      <c r="L13" s="60">
        <v>8</v>
      </c>
      <c r="M13" s="10">
        <v>8</v>
      </c>
      <c r="N13" s="15"/>
      <c r="O13" s="14"/>
      <c r="P13" s="14">
        <v>8</v>
      </c>
      <c r="Q13" s="14">
        <v>8</v>
      </c>
      <c r="R13" s="29">
        <v>8</v>
      </c>
      <c r="S13" s="60">
        <v>8</v>
      </c>
      <c r="T13" s="10">
        <v>8</v>
      </c>
      <c r="U13" s="15"/>
      <c r="V13" s="14"/>
      <c r="W13" s="14">
        <v>8</v>
      </c>
      <c r="X13" s="14">
        <v>8</v>
      </c>
      <c r="Y13" s="29">
        <v>8</v>
      </c>
      <c r="Z13" s="60">
        <v>8</v>
      </c>
      <c r="AA13" s="10">
        <v>8</v>
      </c>
      <c r="AB13" s="15"/>
      <c r="AC13" s="14"/>
      <c r="AD13" s="14">
        <v>8</v>
      </c>
      <c r="AE13" s="14">
        <v>8</v>
      </c>
      <c r="AF13" s="29">
        <v>8</v>
      </c>
      <c r="AG13" s="622">
        <f t="shared" si="0"/>
        <v>160</v>
      </c>
      <c r="AH13" s="622"/>
      <c r="AI13" s="623"/>
      <c r="AJ13" s="624">
        <f t="shared" si="1"/>
        <v>40</v>
      </c>
      <c r="AK13" s="625"/>
      <c r="AL13" s="626"/>
      <c r="AM13" s="624">
        <f t="shared" si="2"/>
        <v>1</v>
      </c>
      <c r="AN13" s="625"/>
      <c r="AO13" s="627"/>
      <c r="AP13" s="51" t="s">
        <v>18</v>
      </c>
    </row>
    <row r="14" spans="1:56" s="1" customFormat="1" ht="17.25" customHeight="1">
      <c r="A14" s="555"/>
      <c r="B14" s="6" t="s">
        <v>57</v>
      </c>
      <c r="C14" s="10" t="s">
        <v>58</v>
      </c>
      <c r="D14" s="16" t="s">
        <v>59</v>
      </c>
      <c r="E14" s="60">
        <v>8</v>
      </c>
      <c r="F14" s="10">
        <v>8</v>
      </c>
      <c r="G14" s="15"/>
      <c r="H14" s="14"/>
      <c r="I14" s="14">
        <v>8</v>
      </c>
      <c r="J14" s="14">
        <v>8</v>
      </c>
      <c r="K14" s="29">
        <v>8</v>
      </c>
      <c r="L14" s="60">
        <v>8</v>
      </c>
      <c r="M14" s="10">
        <v>8</v>
      </c>
      <c r="N14" s="15"/>
      <c r="O14" s="14"/>
      <c r="P14" s="14">
        <v>8</v>
      </c>
      <c r="Q14" s="14">
        <v>8</v>
      </c>
      <c r="R14" s="29">
        <v>8</v>
      </c>
      <c r="S14" s="60">
        <v>8</v>
      </c>
      <c r="T14" s="10">
        <v>8</v>
      </c>
      <c r="U14" s="15"/>
      <c r="V14" s="14"/>
      <c r="W14" s="14">
        <v>8</v>
      </c>
      <c r="X14" s="14">
        <v>8</v>
      </c>
      <c r="Y14" s="29">
        <v>8</v>
      </c>
      <c r="Z14" s="60">
        <v>8</v>
      </c>
      <c r="AA14" s="10">
        <v>8</v>
      </c>
      <c r="AB14" s="15"/>
      <c r="AC14" s="14"/>
      <c r="AD14" s="14">
        <v>8</v>
      </c>
      <c r="AE14" s="14">
        <v>8</v>
      </c>
      <c r="AF14" s="29">
        <v>8</v>
      </c>
      <c r="AG14" s="622">
        <f t="shared" si="0"/>
        <v>160</v>
      </c>
      <c r="AH14" s="622"/>
      <c r="AI14" s="623"/>
      <c r="AJ14" s="624">
        <f t="shared" si="1"/>
        <v>40</v>
      </c>
      <c r="AK14" s="625"/>
      <c r="AL14" s="626"/>
      <c r="AM14" s="624">
        <f t="shared" si="2"/>
        <v>1</v>
      </c>
      <c r="AN14" s="625"/>
      <c r="AO14" s="627"/>
      <c r="AP14" s="51" t="s">
        <v>60</v>
      </c>
    </row>
    <row r="15" spans="1:56" s="1" customFormat="1" ht="17.25" customHeight="1">
      <c r="A15" s="555"/>
      <c r="B15" s="52" t="s">
        <v>57</v>
      </c>
      <c r="C15" s="53" t="s">
        <v>61</v>
      </c>
      <c r="D15" s="16" t="s">
        <v>62</v>
      </c>
      <c r="E15" s="60">
        <v>4.2</v>
      </c>
      <c r="F15" s="10">
        <v>4.2</v>
      </c>
      <c r="G15" s="15"/>
      <c r="H15" s="14"/>
      <c r="I15" s="14">
        <v>4.2</v>
      </c>
      <c r="J15" s="14">
        <v>4.2</v>
      </c>
      <c r="K15" s="29">
        <v>4.2</v>
      </c>
      <c r="L15" s="60">
        <v>4.2</v>
      </c>
      <c r="M15" s="10">
        <v>4.2</v>
      </c>
      <c r="N15" s="15"/>
      <c r="O15" s="14"/>
      <c r="P15" s="14">
        <v>4.2</v>
      </c>
      <c r="Q15" s="14">
        <v>4.2</v>
      </c>
      <c r="R15" s="29">
        <v>4.2</v>
      </c>
      <c r="S15" s="60">
        <v>4.2</v>
      </c>
      <c r="T15" s="10">
        <v>4.2</v>
      </c>
      <c r="U15" s="15"/>
      <c r="V15" s="14"/>
      <c r="W15" s="14">
        <v>4.2</v>
      </c>
      <c r="X15" s="14">
        <v>4.2</v>
      </c>
      <c r="Y15" s="29">
        <v>4.2</v>
      </c>
      <c r="Z15" s="60">
        <v>4.2</v>
      </c>
      <c r="AA15" s="10">
        <v>4.2</v>
      </c>
      <c r="AB15" s="15"/>
      <c r="AC15" s="14"/>
      <c r="AD15" s="14">
        <v>4.2</v>
      </c>
      <c r="AE15" s="14">
        <v>4.2</v>
      </c>
      <c r="AF15" s="29">
        <v>4.2</v>
      </c>
      <c r="AG15" s="622">
        <f t="shared" si="0"/>
        <v>84.000000000000028</v>
      </c>
      <c r="AH15" s="622"/>
      <c r="AI15" s="623"/>
      <c r="AJ15" s="624">
        <f t="shared" si="1"/>
        <v>21.000000000000007</v>
      </c>
      <c r="AK15" s="625"/>
      <c r="AL15" s="626"/>
      <c r="AM15" s="624">
        <f t="shared" si="2"/>
        <v>0.52500000000000013</v>
      </c>
      <c r="AN15" s="625"/>
      <c r="AO15" s="627"/>
      <c r="AP15" s="51" t="s">
        <v>18</v>
      </c>
    </row>
    <row r="16" spans="1:56" s="1" customFormat="1" ht="17.25" customHeight="1">
      <c r="A16" s="555"/>
      <c r="B16" s="52" t="s">
        <v>57</v>
      </c>
      <c r="C16" s="53" t="s">
        <v>63</v>
      </c>
      <c r="D16" s="16" t="s">
        <v>64</v>
      </c>
      <c r="E16" s="60">
        <v>6</v>
      </c>
      <c r="F16" s="10" t="s">
        <v>25</v>
      </c>
      <c r="G16" s="15"/>
      <c r="H16" s="14"/>
      <c r="I16" s="14">
        <v>6</v>
      </c>
      <c r="J16" s="14">
        <v>6</v>
      </c>
      <c r="K16" s="29">
        <v>6</v>
      </c>
      <c r="L16" s="60">
        <v>6</v>
      </c>
      <c r="M16" s="10" t="s">
        <v>25</v>
      </c>
      <c r="N16" s="15"/>
      <c r="O16" s="14"/>
      <c r="P16" s="14">
        <v>6</v>
      </c>
      <c r="Q16" s="14">
        <v>6</v>
      </c>
      <c r="R16" s="29">
        <v>6</v>
      </c>
      <c r="S16" s="60">
        <v>6</v>
      </c>
      <c r="T16" s="10" t="s">
        <v>25</v>
      </c>
      <c r="U16" s="15"/>
      <c r="V16" s="14"/>
      <c r="W16" s="14">
        <v>6</v>
      </c>
      <c r="X16" s="14">
        <v>6</v>
      </c>
      <c r="Y16" s="29">
        <v>6</v>
      </c>
      <c r="Z16" s="60">
        <v>6</v>
      </c>
      <c r="AA16" s="10" t="s">
        <v>25</v>
      </c>
      <c r="AB16" s="15"/>
      <c r="AC16" s="14"/>
      <c r="AD16" s="14">
        <v>6</v>
      </c>
      <c r="AE16" s="14">
        <v>6</v>
      </c>
      <c r="AF16" s="29">
        <v>6</v>
      </c>
      <c r="AG16" s="622">
        <f t="shared" si="0"/>
        <v>96</v>
      </c>
      <c r="AH16" s="622"/>
      <c r="AI16" s="623"/>
      <c r="AJ16" s="624">
        <f t="shared" si="1"/>
        <v>24</v>
      </c>
      <c r="AK16" s="625"/>
      <c r="AL16" s="626"/>
      <c r="AM16" s="624">
        <f t="shared" si="2"/>
        <v>0.6</v>
      </c>
      <c r="AN16" s="625"/>
      <c r="AO16" s="627"/>
      <c r="AP16" s="51" t="s">
        <v>60</v>
      </c>
    </row>
    <row r="17" spans="1:42" s="1" customFormat="1" ht="17.25" customHeight="1">
      <c r="A17" s="555"/>
      <c r="B17" s="6" t="s">
        <v>57</v>
      </c>
      <c r="C17" s="10" t="s">
        <v>63</v>
      </c>
      <c r="D17" s="16" t="s">
        <v>65</v>
      </c>
      <c r="E17" s="60" t="s">
        <v>25</v>
      </c>
      <c r="F17" s="10">
        <v>6</v>
      </c>
      <c r="G17" s="15"/>
      <c r="H17" s="14"/>
      <c r="I17" s="14">
        <v>6</v>
      </c>
      <c r="J17" s="14">
        <v>6</v>
      </c>
      <c r="K17" s="29">
        <v>6</v>
      </c>
      <c r="L17" s="60" t="s">
        <v>25</v>
      </c>
      <c r="M17" s="10">
        <v>6</v>
      </c>
      <c r="N17" s="15"/>
      <c r="O17" s="14"/>
      <c r="P17" s="14">
        <v>6</v>
      </c>
      <c r="Q17" s="14">
        <v>6</v>
      </c>
      <c r="R17" s="29">
        <v>6</v>
      </c>
      <c r="S17" s="60" t="s">
        <v>25</v>
      </c>
      <c r="T17" s="10">
        <v>6</v>
      </c>
      <c r="U17" s="15"/>
      <c r="V17" s="14"/>
      <c r="W17" s="14">
        <v>6</v>
      </c>
      <c r="X17" s="14">
        <v>6</v>
      </c>
      <c r="Y17" s="29">
        <v>6</v>
      </c>
      <c r="Z17" s="60" t="s">
        <v>25</v>
      </c>
      <c r="AA17" s="10">
        <v>6</v>
      </c>
      <c r="AB17" s="15"/>
      <c r="AC17" s="14"/>
      <c r="AD17" s="14">
        <v>6</v>
      </c>
      <c r="AE17" s="14">
        <v>6</v>
      </c>
      <c r="AF17" s="14">
        <v>6</v>
      </c>
      <c r="AG17" s="645">
        <f t="shared" si="0"/>
        <v>96</v>
      </c>
      <c r="AH17" s="622"/>
      <c r="AI17" s="623"/>
      <c r="AJ17" s="624">
        <f t="shared" si="1"/>
        <v>24</v>
      </c>
      <c r="AK17" s="625"/>
      <c r="AL17" s="626"/>
      <c r="AM17" s="624">
        <f t="shared" si="2"/>
        <v>0.6</v>
      </c>
      <c r="AN17" s="625"/>
      <c r="AO17" s="627"/>
      <c r="AP17" s="51"/>
    </row>
    <row r="18" spans="1:42" s="1" customFormat="1" ht="17.25" customHeight="1" thickBot="1">
      <c r="A18" s="555"/>
      <c r="B18" s="6" t="s">
        <v>57</v>
      </c>
      <c r="C18" s="10" t="s">
        <v>63</v>
      </c>
      <c r="D18" s="38" t="s">
        <v>66</v>
      </c>
      <c r="E18" s="60">
        <v>6</v>
      </c>
      <c r="F18" s="10">
        <v>6</v>
      </c>
      <c r="G18" s="15"/>
      <c r="H18" s="14"/>
      <c r="I18" s="14">
        <v>6</v>
      </c>
      <c r="J18" s="14" t="s">
        <v>25</v>
      </c>
      <c r="K18" s="29">
        <v>6</v>
      </c>
      <c r="L18" s="60">
        <v>6</v>
      </c>
      <c r="M18" s="10">
        <v>6</v>
      </c>
      <c r="N18" s="15"/>
      <c r="O18" s="14"/>
      <c r="P18" s="14">
        <v>6</v>
      </c>
      <c r="Q18" s="14" t="s">
        <v>25</v>
      </c>
      <c r="R18" s="29">
        <v>6</v>
      </c>
      <c r="S18" s="60">
        <v>6</v>
      </c>
      <c r="T18" s="10">
        <v>6</v>
      </c>
      <c r="U18" s="15"/>
      <c r="V18" s="14"/>
      <c r="W18" s="14">
        <v>6</v>
      </c>
      <c r="X18" s="14" t="s">
        <v>25</v>
      </c>
      <c r="Y18" s="29">
        <v>6</v>
      </c>
      <c r="Z18" s="60">
        <v>6</v>
      </c>
      <c r="AA18" s="10">
        <v>6</v>
      </c>
      <c r="AB18" s="15"/>
      <c r="AC18" s="14"/>
      <c r="AD18" s="14">
        <v>6</v>
      </c>
      <c r="AE18" s="14" t="s">
        <v>25</v>
      </c>
      <c r="AF18" s="14">
        <v>6</v>
      </c>
      <c r="AG18" s="645">
        <f t="shared" si="0"/>
        <v>96</v>
      </c>
      <c r="AH18" s="622"/>
      <c r="AI18" s="623"/>
      <c r="AJ18" s="624">
        <f t="shared" si="1"/>
        <v>24</v>
      </c>
      <c r="AK18" s="625"/>
      <c r="AL18" s="626"/>
      <c r="AM18" s="624">
        <f t="shared" si="2"/>
        <v>0.6</v>
      </c>
      <c r="AN18" s="625"/>
      <c r="AO18" s="627"/>
      <c r="AP18" s="51"/>
    </row>
    <row r="19" spans="1:42" s="1" customFormat="1" ht="17.25" customHeight="1" thickBot="1">
      <c r="A19" s="555"/>
      <c r="B19" s="564" t="s">
        <v>15</v>
      </c>
      <c r="C19" s="565"/>
      <c r="D19" s="668"/>
      <c r="E19" s="142">
        <f>SUM(E11:E18)</f>
        <v>40.200000000000003</v>
      </c>
      <c r="F19" s="119">
        <f>SUM(F11:F18)</f>
        <v>36.200000000000003</v>
      </c>
      <c r="G19" s="142"/>
      <c r="H19" s="119"/>
      <c r="I19" s="119">
        <f>SUM(I11:I18)</f>
        <v>42.2</v>
      </c>
      <c r="J19" s="119">
        <f>SUM(J11:J18)</f>
        <v>40.200000000000003</v>
      </c>
      <c r="K19" s="120">
        <f>SUM(K11:K18)</f>
        <v>42.2</v>
      </c>
      <c r="L19" s="142">
        <f>SUM(L11:L18)</f>
        <v>40.200000000000003</v>
      </c>
      <c r="M19" s="119">
        <f>SUM(M11:M18)</f>
        <v>36.200000000000003</v>
      </c>
      <c r="N19" s="142"/>
      <c r="O19" s="119"/>
      <c r="P19" s="119">
        <f>SUM(P11:P18)</f>
        <v>42.2</v>
      </c>
      <c r="Q19" s="119">
        <f>SUM(Q11:Q18)</f>
        <v>40.200000000000003</v>
      </c>
      <c r="R19" s="120">
        <f>SUM(R11:R18)</f>
        <v>42.2</v>
      </c>
      <c r="S19" s="142">
        <f>SUM(S11:S18)</f>
        <v>40.200000000000003</v>
      </c>
      <c r="T19" s="119">
        <f>SUM(T11:T18)</f>
        <v>36.200000000000003</v>
      </c>
      <c r="U19" s="142"/>
      <c r="V19" s="119"/>
      <c r="W19" s="119">
        <f>SUM(W11:W18)</f>
        <v>42.2</v>
      </c>
      <c r="X19" s="119">
        <f>SUM(X11:X18)</f>
        <v>40.200000000000003</v>
      </c>
      <c r="Y19" s="120">
        <f>SUM(Y11:Y18)</f>
        <v>42.2</v>
      </c>
      <c r="Z19" s="142">
        <f>SUM(Z11:Z18)</f>
        <v>40.200000000000003</v>
      </c>
      <c r="AA19" s="119">
        <f>SUM(AA11:AA18)</f>
        <v>36.200000000000003</v>
      </c>
      <c r="AB19" s="142"/>
      <c r="AC19" s="119"/>
      <c r="AD19" s="119">
        <f>SUM(AD11:AD18)</f>
        <v>42.2</v>
      </c>
      <c r="AE19" s="119">
        <f>SUM(AE11:AE18)</f>
        <v>40.200000000000003</v>
      </c>
      <c r="AF19" s="120">
        <f>SUM(AF11:AF18)</f>
        <v>42.2</v>
      </c>
      <c r="AG19" s="628">
        <f>SUM(AG11:AI18)</f>
        <v>804</v>
      </c>
      <c r="AH19" s="629"/>
      <c r="AI19" s="630"/>
      <c r="AJ19" s="631">
        <f>SUM(AJ11:AL18)</f>
        <v>201</v>
      </c>
      <c r="AK19" s="629"/>
      <c r="AL19" s="630"/>
      <c r="AM19" s="631">
        <f>SUM(AM11:AO18)</f>
        <v>5.0250000000000004</v>
      </c>
      <c r="AN19" s="629"/>
      <c r="AO19" s="632"/>
      <c r="AP19" s="54"/>
    </row>
    <row r="20" spans="1:42" s="1" customFormat="1" ht="17.25" customHeight="1" thickTop="1" thickBot="1">
      <c r="A20" s="555"/>
      <c r="B20" s="564" t="s">
        <v>16</v>
      </c>
      <c r="C20" s="565"/>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5"/>
      <c r="AB20" s="565"/>
      <c r="AC20" s="670"/>
      <c r="AD20" s="569">
        <v>40</v>
      </c>
      <c r="AE20" s="570"/>
      <c r="AF20" s="600"/>
      <c r="AG20" s="639" t="s">
        <v>44</v>
      </c>
      <c r="AH20" s="575"/>
      <c r="AI20" s="575"/>
      <c r="AJ20" s="575"/>
      <c r="AK20" s="575"/>
      <c r="AL20" s="575"/>
      <c r="AM20" s="575"/>
      <c r="AN20" s="575"/>
      <c r="AO20" s="640"/>
      <c r="AP20" s="54"/>
    </row>
    <row r="21" spans="1:42" s="1" customFormat="1" ht="17.25" customHeight="1" thickBot="1">
      <c r="A21" s="556"/>
      <c r="B21" s="543" t="s">
        <v>45</v>
      </c>
      <c r="C21" s="544"/>
      <c r="D21" s="669"/>
      <c r="E21" s="61">
        <v>8</v>
      </c>
      <c r="F21" s="21">
        <v>8</v>
      </c>
      <c r="G21" s="21" t="s">
        <v>25</v>
      </c>
      <c r="H21" s="21" t="s">
        <v>25</v>
      </c>
      <c r="I21" s="21">
        <v>8</v>
      </c>
      <c r="J21" s="21">
        <v>8</v>
      </c>
      <c r="K21" s="62">
        <v>8</v>
      </c>
      <c r="L21" s="61">
        <v>8</v>
      </c>
      <c r="M21" s="21">
        <v>8</v>
      </c>
      <c r="N21" s="21" t="s">
        <v>25</v>
      </c>
      <c r="O21" s="21" t="s">
        <v>25</v>
      </c>
      <c r="P21" s="21">
        <v>8</v>
      </c>
      <c r="Q21" s="21">
        <v>8</v>
      </c>
      <c r="R21" s="62">
        <v>8</v>
      </c>
      <c r="S21" s="61">
        <v>8</v>
      </c>
      <c r="T21" s="21">
        <v>8</v>
      </c>
      <c r="U21" s="21" t="s">
        <v>25</v>
      </c>
      <c r="V21" s="21" t="s">
        <v>25</v>
      </c>
      <c r="W21" s="21">
        <v>8</v>
      </c>
      <c r="X21" s="21">
        <v>8</v>
      </c>
      <c r="Y21" s="62">
        <v>8</v>
      </c>
      <c r="Z21" s="61">
        <v>8</v>
      </c>
      <c r="AA21" s="21">
        <v>8</v>
      </c>
      <c r="AB21" s="21" t="s">
        <v>25</v>
      </c>
      <c r="AC21" s="21" t="s">
        <v>25</v>
      </c>
      <c r="AD21" s="21">
        <v>8</v>
      </c>
      <c r="AE21" s="21">
        <v>8</v>
      </c>
      <c r="AF21" s="22">
        <v>8</v>
      </c>
      <c r="AG21" s="580"/>
      <c r="AH21" s="581"/>
      <c r="AI21" s="582"/>
      <c r="AJ21" s="583"/>
      <c r="AK21" s="581"/>
      <c r="AL21" s="582"/>
      <c r="AM21" s="583"/>
      <c r="AN21" s="581"/>
      <c r="AO21" s="641"/>
      <c r="AP21" s="55"/>
    </row>
    <row r="22" spans="1:42" s="1" customFormat="1" ht="17.25" customHeight="1" thickBot="1">
      <c r="B22" s="23"/>
      <c r="C22" s="23"/>
      <c r="D22" s="2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9"/>
      <c r="AH22" s="7"/>
      <c r="AI22" s="7"/>
      <c r="AJ22" s="7"/>
      <c r="AK22" s="7"/>
      <c r="AL22" s="7"/>
      <c r="AM22" s="9"/>
      <c r="AN22" s="9"/>
      <c r="AO22" s="9"/>
    </row>
    <row r="23" spans="1:42" s="1" customFormat="1" ht="17.25" customHeight="1">
      <c r="A23" s="584" t="s">
        <v>46</v>
      </c>
      <c r="B23" s="27" t="s">
        <v>22</v>
      </c>
      <c r="C23" s="28" t="s">
        <v>58</v>
      </c>
      <c r="D23" s="65" t="s">
        <v>67</v>
      </c>
      <c r="E23" s="15">
        <v>8</v>
      </c>
      <c r="F23" s="14">
        <v>8</v>
      </c>
      <c r="G23" s="14"/>
      <c r="H23" s="14"/>
      <c r="I23" s="14">
        <v>8</v>
      </c>
      <c r="J23" s="14">
        <v>8</v>
      </c>
      <c r="K23" s="29">
        <v>8</v>
      </c>
      <c r="L23" s="15">
        <v>8</v>
      </c>
      <c r="M23" s="14">
        <v>8</v>
      </c>
      <c r="N23" s="14"/>
      <c r="O23" s="14"/>
      <c r="P23" s="14">
        <v>8</v>
      </c>
      <c r="Q23" s="14">
        <v>8</v>
      </c>
      <c r="R23" s="29">
        <v>8</v>
      </c>
      <c r="S23" s="15">
        <v>8</v>
      </c>
      <c r="T23" s="14">
        <v>8</v>
      </c>
      <c r="U23" s="14"/>
      <c r="V23" s="14"/>
      <c r="W23" s="14">
        <v>8</v>
      </c>
      <c r="X23" s="14">
        <v>8</v>
      </c>
      <c r="Y23" s="29">
        <v>8</v>
      </c>
      <c r="Z23" s="15">
        <v>8</v>
      </c>
      <c r="AA23" s="14">
        <v>8</v>
      </c>
      <c r="AB23" s="14"/>
      <c r="AC23" s="14"/>
      <c r="AD23" s="14">
        <v>8</v>
      </c>
      <c r="AE23" s="14">
        <v>8</v>
      </c>
      <c r="AF23" s="29">
        <v>8</v>
      </c>
      <c r="AG23" s="633">
        <f t="shared" ref="AG23:AG28" si="3">SUM(E23:AF23)</f>
        <v>160</v>
      </c>
      <c r="AH23" s="634"/>
      <c r="AI23" s="635"/>
      <c r="AJ23" s="636">
        <f t="shared" ref="AJ23:AJ28" si="4">AG23/4</f>
        <v>40</v>
      </c>
      <c r="AK23" s="637"/>
      <c r="AL23" s="638"/>
      <c r="AM23" s="642">
        <f t="shared" ref="AM23:AM28" si="5">AJ23/40</f>
        <v>1</v>
      </c>
      <c r="AN23" s="643"/>
      <c r="AO23" s="644"/>
      <c r="AP23" s="56"/>
    </row>
    <row r="24" spans="1:42" s="1" customFormat="1" ht="17.25" customHeight="1">
      <c r="A24" s="585"/>
      <c r="B24" s="6" t="s">
        <v>23</v>
      </c>
      <c r="C24" s="10" t="s">
        <v>58</v>
      </c>
      <c r="D24" s="33" t="s">
        <v>68</v>
      </c>
      <c r="E24" s="63">
        <v>8</v>
      </c>
      <c r="F24" s="31">
        <v>8</v>
      </c>
      <c r="G24" s="31"/>
      <c r="H24" s="31"/>
      <c r="I24" s="31">
        <v>8</v>
      </c>
      <c r="J24" s="11">
        <v>8</v>
      </c>
      <c r="K24" s="33">
        <v>8</v>
      </c>
      <c r="L24" s="63">
        <v>8</v>
      </c>
      <c r="M24" s="31">
        <v>8</v>
      </c>
      <c r="N24" s="31"/>
      <c r="O24" s="31"/>
      <c r="P24" s="31">
        <v>8</v>
      </c>
      <c r="Q24" s="11">
        <v>8</v>
      </c>
      <c r="R24" s="33">
        <v>8</v>
      </c>
      <c r="S24" s="63">
        <v>8</v>
      </c>
      <c r="T24" s="31">
        <v>8</v>
      </c>
      <c r="U24" s="31"/>
      <c r="V24" s="31"/>
      <c r="W24" s="31">
        <v>8</v>
      </c>
      <c r="X24" s="11">
        <v>8</v>
      </c>
      <c r="Y24" s="33">
        <v>8</v>
      </c>
      <c r="Z24" s="63">
        <v>8</v>
      </c>
      <c r="AA24" s="31">
        <v>8</v>
      </c>
      <c r="AB24" s="31"/>
      <c r="AC24" s="31"/>
      <c r="AD24" s="31">
        <v>8</v>
      </c>
      <c r="AE24" s="11">
        <v>8</v>
      </c>
      <c r="AF24" s="33">
        <v>8</v>
      </c>
      <c r="AG24" s="646">
        <f t="shared" si="3"/>
        <v>160</v>
      </c>
      <c r="AH24" s="647"/>
      <c r="AI24" s="648"/>
      <c r="AJ24" s="649">
        <f t="shared" si="4"/>
        <v>40</v>
      </c>
      <c r="AK24" s="650"/>
      <c r="AL24" s="651"/>
      <c r="AM24" s="649">
        <f t="shared" si="5"/>
        <v>1</v>
      </c>
      <c r="AN24" s="650"/>
      <c r="AO24" s="652"/>
      <c r="AP24" s="17"/>
    </row>
    <row r="25" spans="1:42" s="1" customFormat="1" ht="17.25" customHeight="1">
      <c r="A25" s="585"/>
      <c r="B25" s="6" t="s">
        <v>69</v>
      </c>
      <c r="C25" s="10" t="s">
        <v>19</v>
      </c>
      <c r="D25" s="33" t="s">
        <v>70</v>
      </c>
      <c r="E25" s="63"/>
      <c r="F25" s="31"/>
      <c r="G25" s="31"/>
      <c r="H25" s="31"/>
      <c r="I25" s="31">
        <v>2</v>
      </c>
      <c r="J25" s="11"/>
      <c r="K25" s="33"/>
      <c r="L25" s="63"/>
      <c r="M25" s="31"/>
      <c r="N25" s="31"/>
      <c r="O25" s="31"/>
      <c r="P25" s="31">
        <v>2</v>
      </c>
      <c r="Q25" s="11"/>
      <c r="R25" s="33"/>
      <c r="S25" s="63"/>
      <c r="T25" s="31"/>
      <c r="U25" s="31"/>
      <c r="V25" s="31"/>
      <c r="W25" s="31">
        <v>2</v>
      </c>
      <c r="X25" s="11"/>
      <c r="Y25" s="33"/>
      <c r="Z25" s="63"/>
      <c r="AA25" s="31"/>
      <c r="AB25" s="31"/>
      <c r="AC25" s="31"/>
      <c r="AD25" s="31">
        <v>2</v>
      </c>
      <c r="AE25" s="11"/>
      <c r="AF25" s="33"/>
      <c r="AG25" s="646">
        <f t="shared" si="3"/>
        <v>8</v>
      </c>
      <c r="AH25" s="647"/>
      <c r="AI25" s="648"/>
      <c r="AJ25" s="649">
        <f t="shared" si="4"/>
        <v>2</v>
      </c>
      <c r="AK25" s="650"/>
      <c r="AL25" s="651"/>
      <c r="AM25" s="649">
        <f t="shared" si="5"/>
        <v>0.05</v>
      </c>
      <c r="AN25" s="650"/>
      <c r="AO25" s="652"/>
      <c r="AP25" s="17"/>
    </row>
    <row r="26" spans="1:42" s="1" customFormat="1" ht="17.25" customHeight="1">
      <c r="A26" s="585"/>
      <c r="B26" s="6" t="s">
        <v>71</v>
      </c>
      <c r="C26" s="10" t="s">
        <v>58</v>
      </c>
      <c r="D26" s="33" t="s">
        <v>72</v>
      </c>
      <c r="E26" s="63">
        <v>8</v>
      </c>
      <c r="F26" s="31">
        <v>8</v>
      </c>
      <c r="G26" s="31"/>
      <c r="H26" s="31"/>
      <c r="I26" s="31">
        <v>8</v>
      </c>
      <c r="J26" s="11">
        <v>8</v>
      </c>
      <c r="K26" s="33">
        <v>8</v>
      </c>
      <c r="L26" s="63">
        <v>8</v>
      </c>
      <c r="M26" s="31">
        <v>8</v>
      </c>
      <c r="N26" s="31"/>
      <c r="O26" s="31"/>
      <c r="P26" s="31">
        <v>8</v>
      </c>
      <c r="Q26" s="11">
        <v>8</v>
      </c>
      <c r="R26" s="33">
        <v>8</v>
      </c>
      <c r="S26" s="63">
        <v>8</v>
      </c>
      <c r="T26" s="31">
        <v>8</v>
      </c>
      <c r="U26" s="31"/>
      <c r="V26" s="31"/>
      <c r="W26" s="31">
        <v>8</v>
      </c>
      <c r="X26" s="11">
        <v>8</v>
      </c>
      <c r="Y26" s="33">
        <v>8</v>
      </c>
      <c r="Z26" s="63">
        <v>8</v>
      </c>
      <c r="AA26" s="31">
        <v>8</v>
      </c>
      <c r="AB26" s="31"/>
      <c r="AC26" s="31"/>
      <c r="AD26" s="31">
        <v>8</v>
      </c>
      <c r="AE26" s="11">
        <v>8</v>
      </c>
      <c r="AF26" s="33">
        <v>8</v>
      </c>
      <c r="AG26" s="647">
        <f t="shared" si="3"/>
        <v>160</v>
      </c>
      <c r="AH26" s="647"/>
      <c r="AI26" s="648"/>
      <c r="AJ26" s="649">
        <f t="shared" si="4"/>
        <v>40</v>
      </c>
      <c r="AK26" s="650"/>
      <c r="AL26" s="651"/>
      <c r="AM26" s="649">
        <f t="shared" si="5"/>
        <v>1</v>
      </c>
      <c r="AN26" s="650"/>
      <c r="AO26" s="652"/>
      <c r="AP26" s="17"/>
    </row>
    <row r="27" spans="1:42" s="1" customFormat="1" ht="17.25" customHeight="1">
      <c r="A27" s="585"/>
      <c r="B27" s="57" t="s">
        <v>73</v>
      </c>
      <c r="C27" s="10" t="s">
        <v>58</v>
      </c>
      <c r="D27" s="33" t="s">
        <v>74</v>
      </c>
      <c r="E27" s="12">
        <v>8</v>
      </c>
      <c r="F27" s="11">
        <v>8</v>
      </c>
      <c r="G27" s="11"/>
      <c r="H27" s="11"/>
      <c r="I27" s="11">
        <v>8</v>
      </c>
      <c r="J27" s="11">
        <v>8</v>
      </c>
      <c r="K27" s="33">
        <v>8</v>
      </c>
      <c r="L27" s="12">
        <v>8</v>
      </c>
      <c r="M27" s="11">
        <v>8</v>
      </c>
      <c r="N27" s="11"/>
      <c r="O27" s="11"/>
      <c r="P27" s="11">
        <v>8</v>
      </c>
      <c r="Q27" s="11">
        <v>8</v>
      </c>
      <c r="R27" s="33">
        <v>8</v>
      </c>
      <c r="S27" s="12">
        <v>8</v>
      </c>
      <c r="T27" s="11">
        <v>8</v>
      </c>
      <c r="U27" s="11"/>
      <c r="V27" s="11"/>
      <c r="W27" s="11">
        <v>8</v>
      </c>
      <c r="X27" s="11">
        <v>8</v>
      </c>
      <c r="Y27" s="33">
        <v>8</v>
      </c>
      <c r="Z27" s="12">
        <v>8</v>
      </c>
      <c r="AA27" s="11">
        <v>8</v>
      </c>
      <c r="AB27" s="11"/>
      <c r="AC27" s="11"/>
      <c r="AD27" s="11">
        <v>8</v>
      </c>
      <c r="AE27" s="11">
        <v>8</v>
      </c>
      <c r="AF27" s="33">
        <v>8</v>
      </c>
      <c r="AG27" s="647">
        <f t="shared" si="3"/>
        <v>160</v>
      </c>
      <c r="AH27" s="647"/>
      <c r="AI27" s="648"/>
      <c r="AJ27" s="649">
        <f t="shared" si="4"/>
        <v>40</v>
      </c>
      <c r="AK27" s="650"/>
      <c r="AL27" s="651"/>
      <c r="AM27" s="649">
        <f t="shared" si="5"/>
        <v>1</v>
      </c>
      <c r="AN27" s="650"/>
      <c r="AO27" s="652"/>
      <c r="AP27" s="17"/>
    </row>
    <row r="28" spans="1:42" s="1" customFormat="1" ht="17.25" customHeight="1" thickBot="1">
      <c r="A28" s="586"/>
      <c r="B28" s="34" t="s">
        <v>75</v>
      </c>
      <c r="C28" s="58" t="s">
        <v>63</v>
      </c>
      <c r="D28" s="66" t="s">
        <v>76</v>
      </c>
      <c r="E28" s="64">
        <v>6</v>
      </c>
      <c r="F28" s="35">
        <v>6</v>
      </c>
      <c r="G28" s="35"/>
      <c r="H28" s="35"/>
      <c r="I28" s="35">
        <v>6</v>
      </c>
      <c r="J28" s="35">
        <v>6</v>
      </c>
      <c r="K28" s="38" t="s">
        <v>25</v>
      </c>
      <c r="L28" s="64">
        <v>6</v>
      </c>
      <c r="M28" s="35">
        <v>6</v>
      </c>
      <c r="N28" s="35"/>
      <c r="O28" s="35"/>
      <c r="P28" s="35">
        <v>6</v>
      </c>
      <c r="Q28" s="35">
        <v>6</v>
      </c>
      <c r="R28" s="38" t="s">
        <v>25</v>
      </c>
      <c r="S28" s="64">
        <v>6</v>
      </c>
      <c r="T28" s="35">
        <v>6</v>
      </c>
      <c r="U28" s="35"/>
      <c r="V28" s="35"/>
      <c r="W28" s="35">
        <v>6</v>
      </c>
      <c r="X28" s="35">
        <v>6</v>
      </c>
      <c r="Y28" s="38" t="s">
        <v>25</v>
      </c>
      <c r="Z28" s="64">
        <v>6</v>
      </c>
      <c r="AA28" s="35">
        <v>6</v>
      </c>
      <c r="AB28" s="35"/>
      <c r="AC28" s="35"/>
      <c r="AD28" s="35">
        <v>6</v>
      </c>
      <c r="AE28" s="35">
        <v>6</v>
      </c>
      <c r="AF28" s="38" t="s">
        <v>25</v>
      </c>
      <c r="AG28" s="662">
        <f t="shared" si="3"/>
        <v>96</v>
      </c>
      <c r="AH28" s="663"/>
      <c r="AI28" s="664"/>
      <c r="AJ28" s="658">
        <f t="shared" si="4"/>
        <v>24</v>
      </c>
      <c r="AK28" s="659"/>
      <c r="AL28" s="661"/>
      <c r="AM28" s="658">
        <f t="shared" si="5"/>
        <v>0.6</v>
      </c>
      <c r="AN28" s="659"/>
      <c r="AO28" s="660"/>
      <c r="AP28" s="18"/>
    </row>
    <row r="29" spans="1:42" s="1" customFormat="1" ht="17.25" customHeight="1">
      <c r="B29" s="23"/>
      <c r="C29" s="59"/>
      <c r="D29" s="23"/>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7" t="s">
        <v>25</v>
      </c>
      <c r="AH29" s="7"/>
      <c r="AI29" s="7"/>
      <c r="AJ29" s="7"/>
      <c r="AK29" s="7"/>
      <c r="AL29" s="7"/>
      <c r="AM29" s="7"/>
      <c r="AN29" s="7"/>
      <c r="AO29" s="7"/>
    </row>
    <row r="30" spans="1:42" s="1" customFormat="1" ht="30" customHeight="1">
      <c r="A30" s="578"/>
      <c r="B30" s="578"/>
      <c r="C30" s="578"/>
      <c r="D30" s="578"/>
      <c r="E30" s="578"/>
      <c r="F30" s="578"/>
      <c r="G30" s="578"/>
      <c r="H30" s="578"/>
      <c r="I30" s="578"/>
      <c r="J30" s="578"/>
      <c r="K30" s="578"/>
      <c r="L30" s="578"/>
      <c r="M30" s="578"/>
      <c r="N30" s="578"/>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578"/>
      <c r="AL30" s="578"/>
      <c r="AM30" s="578"/>
      <c r="AN30" s="578"/>
      <c r="AO30" s="578"/>
      <c r="AP30" s="43"/>
    </row>
    <row r="31" spans="1:42" s="1" customFormat="1" ht="30" customHeight="1">
      <c r="A31" s="578"/>
      <c r="B31" s="578"/>
      <c r="C31" s="578"/>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43"/>
    </row>
    <row r="32" spans="1:42" s="1" customFormat="1" ht="30" customHeight="1">
      <c r="A32" s="577" t="s">
        <v>25</v>
      </c>
      <c r="B32" s="577"/>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577"/>
      <c r="AJ32" s="577"/>
      <c r="AK32" s="577"/>
      <c r="AL32" s="577"/>
      <c r="AM32" s="577"/>
      <c r="AN32" s="577"/>
      <c r="AO32" s="577"/>
      <c r="AP32" s="44"/>
    </row>
    <row r="33" spans="1:42" s="1" customFormat="1" ht="30" customHeight="1">
      <c r="A33" s="578"/>
      <c r="B33" s="578"/>
      <c r="C33" s="578"/>
      <c r="D33" s="578"/>
      <c r="E33" s="578"/>
      <c r="F33" s="578"/>
      <c r="G33" s="578"/>
      <c r="H33" s="578"/>
      <c r="I33" s="578"/>
      <c r="J33" s="578"/>
      <c r="K33" s="578"/>
      <c r="L33" s="57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c r="AK33" s="578"/>
      <c r="AL33" s="578"/>
      <c r="AM33" s="578"/>
      <c r="AN33" s="578"/>
      <c r="AO33" s="578"/>
      <c r="AP33" s="42"/>
    </row>
    <row r="34" spans="1:42" s="1" customFormat="1" ht="60" customHeight="1">
      <c r="A34" s="578"/>
      <c r="B34" s="578"/>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8"/>
      <c r="AK34" s="578"/>
      <c r="AL34" s="578"/>
      <c r="AM34" s="578"/>
      <c r="AN34" s="578"/>
      <c r="AO34" s="578"/>
      <c r="AP34" s="42"/>
    </row>
    <row r="35" spans="1:42" s="1" customFormat="1" ht="30" customHeight="1">
      <c r="A35" s="578"/>
      <c r="B35" s="578"/>
      <c r="C35" s="578"/>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8"/>
      <c r="AK35" s="578"/>
      <c r="AL35" s="578"/>
      <c r="AM35" s="578"/>
      <c r="AN35" s="578"/>
      <c r="AO35" s="578"/>
      <c r="AP35" s="42"/>
    </row>
    <row r="36" spans="1:42" s="1" customFormat="1" ht="30" customHeight="1">
      <c r="A36" s="578"/>
      <c r="B36" s="578"/>
      <c r="C36" s="578"/>
      <c r="D36" s="578"/>
      <c r="E36" s="578"/>
      <c r="F36" s="578"/>
      <c r="G36" s="578"/>
      <c r="H36" s="578"/>
      <c r="I36" s="578"/>
      <c r="J36" s="578"/>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8"/>
      <c r="AP36" s="43"/>
    </row>
    <row r="37" spans="1:42" ht="14.25">
      <c r="A37" s="666" t="s">
        <v>25</v>
      </c>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c r="AL37" s="666"/>
      <c r="AM37" s="666"/>
      <c r="AN37" s="666"/>
      <c r="AO37" s="666"/>
      <c r="AP37" s="666"/>
    </row>
    <row r="38" spans="1:42" ht="13.5" customHeight="1">
      <c r="A38" s="665"/>
      <c r="B38" s="665"/>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665"/>
      <c r="AJ38" s="665"/>
      <c r="AK38" s="665"/>
      <c r="AL38" s="665"/>
      <c r="AM38" s="665"/>
      <c r="AN38" s="665"/>
      <c r="AO38" s="665"/>
      <c r="AP38" s="665"/>
    </row>
    <row r="40" spans="1:42" s="47" customFormat="1" ht="21" customHeight="1">
      <c r="B40" s="46"/>
    </row>
  </sheetData>
  <sheetProtection password="CC09" sheet="1" objects="1" scenarios="1"/>
  <mergeCells count="94">
    <mergeCell ref="A38:AP38"/>
    <mergeCell ref="A36:AO36"/>
    <mergeCell ref="A37:AP37"/>
    <mergeCell ref="A8:A21"/>
    <mergeCell ref="B8:B10"/>
    <mergeCell ref="C8:C10"/>
    <mergeCell ref="D8:D10"/>
    <mergeCell ref="B19:D19"/>
    <mergeCell ref="B21:D21"/>
    <mergeCell ref="B20:AC20"/>
    <mergeCell ref="A35:AO35"/>
    <mergeCell ref="A30:AO30"/>
    <mergeCell ref="A31:AO31"/>
    <mergeCell ref="A32:AO32"/>
    <mergeCell ref="A33:AO33"/>
    <mergeCell ref="AG24:AI24"/>
    <mergeCell ref="A1:AW1"/>
    <mergeCell ref="A2:AP2"/>
    <mergeCell ref="AC3:AI3"/>
    <mergeCell ref="A34:AO34"/>
    <mergeCell ref="AG27:AI27"/>
    <mergeCell ref="A23:A28"/>
    <mergeCell ref="AM28:AO28"/>
    <mergeCell ref="AJ27:AL27"/>
    <mergeCell ref="AM26:AO26"/>
    <mergeCell ref="AJ28:AL28"/>
    <mergeCell ref="AD20:AF20"/>
    <mergeCell ref="AG28:AI28"/>
    <mergeCell ref="AG21:AI21"/>
    <mergeCell ref="AJ24:AL24"/>
    <mergeCell ref="AM24:AO24"/>
    <mergeCell ref="AM27:AO27"/>
    <mergeCell ref="AG25:AI25"/>
    <mergeCell ref="AJ25:AL25"/>
    <mergeCell ref="AM25:AO25"/>
    <mergeCell ref="AG26:AI26"/>
    <mergeCell ref="AJ26:AL26"/>
    <mergeCell ref="AG17:AI17"/>
    <mergeCell ref="AJ17:AL17"/>
    <mergeCell ref="AM17:AO17"/>
    <mergeCell ref="AG18:AI18"/>
    <mergeCell ref="AJ18:AL18"/>
    <mergeCell ref="AM18:AO18"/>
    <mergeCell ref="AG19:AI19"/>
    <mergeCell ref="AJ19:AL19"/>
    <mergeCell ref="AM19:AO19"/>
    <mergeCell ref="AG23:AI23"/>
    <mergeCell ref="AJ23:AL23"/>
    <mergeCell ref="AG20:AO20"/>
    <mergeCell ref="AJ21:AL21"/>
    <mergeCell ref="AM21:AO21"/>
    <mergeCell ref="AM23:AO23"/>
    <mergeCell ref="AG15:AI15"/>
    <mergeCell ref="AJ15:AL15"/>
    <mergeCell ref="AM15:AO15"/>
    <mergeCell ref="AG16:AI16"/>
    <mergeCell ref="AJ16:AL16"/>
    <mergeCell ref="AM16:AO16"/>
    <mergeCell ref="AG13:AI13"/>
    <mergeCell ref="AJ13:AL13"/>
    <mergeCell ref="AM13:AO13"/>
    <mergeCell ref="AG14:AI14"/>
    <mergeCell ref="AJ14:AL14"/>
    <mergeCell ref="AM14:AO14"/>
    <mergeCell ref="AG11:AI11"/>
    <mergeCell ref="AJ11:AL11"/>
    <mergeCell ref="AM11:AO11"/>
    <mergeCell ref="AG12:AI12"/>
    <mergeCell ref="AJ12:AL12"/>
    <mergeCell ref="AM12:AO12"/>
    <mergeCell ref="AG8:AI10"/>
    <mergeCell ref="AJ8:AL10"/>
    <mergeCell ref="AM8:AO10"/>
    <mergeCell ref="AP8:AP10"/>
    <mergeCell ref="E8:K8"/>
    <mergeCell ref="L8:R8"/>
    <mergeCell ref="S8:Y8"/>
    <mergeCell ref="Z8:AF8"/>
    <mergeCell ref="A4:D4"/>
    <mergeCell ref="E4:O4"/>
    <mergeCell ref="P4:Y4"/>
    <mergeCell ref="Z4:AO4"/>
    <mergeCell ref="A7:L7"/>
    <mergeCell ref="M7:V7"/>
    <mergeCell ref="W7:AE7"/>
    <mergeCell ref="AF7:AO7"/>
    <mergeCell ref="A5:D5"/>
    <mergeCell ref="E5:AA5"/>
    <mergeCell ref="AB5:AO5"/>
    <mergeCell ref="A6:C6"/>
    <mergeCell ref="E6:L6"/>
    <mergeCell ref="M6:V6"/>
    <mergeCell ref="W6:AE6"/>
    <mergeCell ref="AF6:AO6"/>
  </mergeCells>
  <phoneticPr fontId="2"/>
  <pageMargins left="0.59055118110236227" right="0.39370078740157483" top="0.98425196850393704" bottom="0.98425196850393704" header="0.51181102362204722" footer="0.51181102362204722"/>
  <pageSetup paperSize="9" scale="75"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W91"/>
  <sheetViews>
    <sheetView view="pageBreakPreview" topLeftCell="A4" zoomScale="90" zoomScaleNormal="100" zoomScaleSheetLayoutView="90" workbookViewId="0">
      <selection sqref="A1:B1"/>
    </sheetView>
  </sheetViews>
  <sheetFormatPr defaultColWidth="9" defaultRowHeight="15" customHeight="1"/>
  <cols>
    <col min="1" max="1" width="12.625" style="71" customWidth="1"/>
    <col min="2" max="2" width="3.75" style="71" customWidth="1"/>
    <col min="3" max="3" width="10.625" style="71" customWidth="1"/>
    <col min="4" max="40" width="3.375" style="71" customWidth="1"/>
    <col min="41" max="41" width="6.5" style="71" customWidth="1"/>
    <col min="42" max="42" width="3.5" style="71" bestFit="1" customWidth="1"/>
    <col min="43" max="45" width="3.375" style="71" bestFit="1" customWidth="1"/>
    <col min="46" max="46" width="4.5" style="71" bestFit="1" customWidth="1"/>
    <col min="47" max="47" width="5.5" style="71" bestFit="1" customWidth="1"/>
    <col min="48" max="48" width="3.5" style="71" bestFit="1" customWidth="1"/>
    <col min="49" max="49" width="2.5" style="71" bestFit="1" customWidth="1"/>
    <col min="50" max="16384" width="9" style="71"/>
  </cols>
  <sheetData>
    <row r="1" spans="1:49" s="68" customFormat="1" ht="15" customHeight="1">
      <c r="A1" s="671" t="s">
        <v>207</v>
      </c>
      <c r="B1" s="671"/>
    </row>
    <row r="2" spans="1:49" s="68" customFormat="1" ht="9.75" customHeight="1">
      <c r="A2" s="67"/>
    </row>
    <row r="3" spans="1:49" s="68" customFormat="1" ht="17.25">
      <c r="B3" s="67"/>
      <c r="C3" s="67"/>
      <c r="F3" s="143" t="s">
        <v>206</v>
      </c>
      <c r="I3" s="143"/>
      <c r="J3" s="143"/>
      <c r="K3" s="143"/>
      <c r="L3" s="143"/>
      <c r="M3" s="143"/>
      <c r="N3" s="143"/>
      <c r="O3" s="143"/>
      <c r="P3" s="143"/>
      <c r="Q3" s="143"/>
      <c r="R3" s="143"/>
      <c r="S3" s="143"/>
      <c r="T3" s="143"/>
      <c r="U3" s="745" t="str">
        <f ca="1">INDIRECT("'調書1-1'!E2")</f>
        <v/>
      </c>
      <c r="V3" s="745"/>
      <c r="W3" s="745"/>
      <c r="X3" s="745"/>
      <c r="Y3" s="745"/>
      <c r="Z3" s="745"/>
      <c r="AA3" s="429" t="str">
        <f>IF('調書1-1'!D1="","&lt;&lt;&lt;&lt;エラー！調書1-1のセル「D1」に運営指導日を入力！","")</f>
        <v>&lt;&lt;&lt;&lt;エラー！調書1-1のセル「D1」に運営指導日を入力！</v>
      </c>
      <c r="AC3" s="418"/>
      <c r="AD3" s="418"/>
    </row>
    <row r="4" spans="1:49" s="68" customFormat="1" ht="9.75" customHeight="1">
      <c r="A4" s="70"/>
      <c r="B4" s="70"/>
      <c r="C4" s="70"/>
      <c r="D4" s="70"/>
      <c r="E4" s="70"/>
      <c r="F4" s="70"/>
      <c r="G4" s="70"/>
      <c r="H4" s="70"/>
      <c r="I4" s="70"/>
      <c r="J4" s="70"/>
      <c r="K4" s="70"/>
      <c r="L4" s="70"/>
    </row>
    <row r="5" spans="1:49" s="1" customFormat="1" ht="17.25" customHeight="1">
      <c r="A5" s="721" t="s">
        <v>21</v>
      </c>
      <c r="B5" s="721"/>
      <c r="C5" s="721"/>
      <c r="D5" s="722" t="str">
        <f>'調書1-1'!C3</f>
        <v>施設入所支援</v>
      </c>
      <c r="E5" s="722"/>
      <c r="F5" s="722"/>
      <c r="G5" s="722"/>
      <c r="H5" s="722"/>
      <c r="I5" s="722"/>
      <c r="J5" s="722"/>
      <c r="K5" s="722"/>
      <c r="L5" s="722"/>
      <c r="M5" s="721" t="s">
        <v>205</v>
      </c>
      <c r="N5" s="721"/>
      <c r="O5" s="721"/>
      <c r="P5" s="721"/>
      <c r="Q5" s="721"/>
      <c r="R5" s="721"/>
      <c r="S5" s="723" t="str">
        <f>IF('調書1-1'!AD3="","",'調書1-1'!AD3)</f>
        <v/>
      </c>
      <c r="T5" s="723"/>
      <c r="U5" s="723"/>
      <c r="V5" s="723"/>
      <c r="W5" s="723"/>
      <c r="X5" s="723"/>
      <c r="Y5" s="723"/>
      <c r="Z5" s="723"/>
      <c r="AA5" s="723"/>
      <c r="AB5" s="723"/>
      <c r="AC5" s="723"/>
      <c r="AD5" s="723"/>
      <c r="AE5" s="723"/>
      <c r="AF5" s="723"/>
      <c r="AG5" s="723"/>
      <c r="AH5" s="723"/>
      <c r="AI5" s="723"/>
      <c r="AJ5" s="723"/>
      <c r="AK5" s="723"/>
      <c r="AL5" s="723"/>
      <c r="AM5" s="723"/>
      <c r="AN5" s="723"/>
      <c r="AO5" s="723"/>
      <c r="AP5" s="144"/>
      <c r="AQ5" s="145"/>
      <c r="AR5" s="145"/>
      <c r="AS5" s="145"/>
    </row>
    <row r="6" spans="1:49" s="1" customFormat="1" ht="17.25" customHeight="1">
      <c r="A6" s="721" t="s">
        <v>29</v>
      </c>
      <c r="B6" s="721"/>
      <c r="C6" s="721"/>
      <c r="D6" s="723" t="str">
        <f>'調書1-1'!D5</f>
        <v>　</v>
      </c>
      <c r="E6" s="723"/>
      <c r="F6" s="723"/>
      <c r="G6" s="723"/>
      <c r="H6" s="723"/>
      <c r="I6" s="723"/>
      <c r="J6" s="723"/>
      <c r="K6" s="723"/>
      <c r="L6" s="723"/>
      <c r="M6" s="746" t="s">
        <v>424</v>
      </c>
      <c r="N6" s="747"/>
      <c r="O6" s="747"/>
      <c r="P6" s="747"/>
      <c r="Q6" s="747"/>
      <c r="R6" s="748"/>
      <c r="S6" s="752"/>
      <c r="T6" s="753"/>
      <c r="U6" s="753"/>
      <c r="V6" s="753"/>
      <c r="W6" s="753"/>
      <c r="X6" s="753"/>
      <c r="Y6" s="753"/>
      <c r="Z6" s="753"/>
      <c r="AA6" s="753"/>
      <c r="AB6" s="753"/>
      <c r="AC6" s="753"/>
      <c r="AD6" s="753"/>
      <c r="AE6" s="753"/>
      <c r="AF6" s="753"/>
      <c r="AG6" s="753"/>
      <c r="AH6" s="753"/>
      <c r="AI6" s="753"/>
      <c r="AJ6" s="753"/>
      <c r="AK6" s="753"/>
      <c r="AL6" s="753"/>
      <c r="AM6" s="753"/>
      <c r="AN6" s="753"/>
      <c r="AO6" s="754"/>
      <c r="AP6" s="144"/>
      <c r="AQ6" s="145"/>
      <c r="AR6" s="145"/>
      <c r="AS6" s="145"/>
    </row>
    <row r="7" spans="1:49" s="1" customFormat="1" ht="17.25" customHeight="1">
      <c r="A7" s="721" t="s">
        <v>141</v>
      </c>
      <c r="B7" s="721"/>
      <c r="C7" s="721"/>
      <c r="D7" s="724" t="s">
        <v>24</v>
      </c>
      <c r="E7" s="725"/>
      <c r="F7" s="725"/>
      <c r="G7" s="725"/>
      <c r="H7" s="725"/>
      <c r="I7" s="725"/>
      <c r="J7" s="725"/>
      <c r="K7" s="725"/>
      <c r="L7" s="726"/>
      <c r="M7" s="749"/>
      <c r="N7" s="750"/>
      <c r="O7" s="750"/>
      <c r="P7" s="750"/>
      <c r="Q7" s="750"/>
      <c r="R7" s="751"/>
      <c r="S7" s="755" t="s">
        <v>425</v>
      </c>
      <c r="T7" s="756"/>
      <c r="U7" s="756"/>
      <c r="V7" s="756"/>
      <c r="W7" s="756"/>
      <c r="X7" s="756"/>
      <c r="Y7" s="756"/>
      <c r="Z7" s="756"/>
      <c r="AA7" s="756"/>
      <c r="AB7" s="756"/>
      <c r="AC7" s="756"/>
      <c r="AD7" s="756"/>
      <c r="AE7" s="756"/>
      <c r="AF7" s="756"/>
      <c r="AG7" s="756"/>
      <c r="AH7" s="756"/>
      <c r="AI7" s="756"/>
      <c r="AJ7" s="756"/>
      <c r="AK7" s="756"/>
      <c r="AL7" s="756"/>
      <c r="AM7" s="756"/>
      <c r="AN7" s="756"/>
      <c r="AO7" s="757"/>
      <c r="AP7" s="146"/>
      <c r="AQ7" s="147"/>
      <c r="AR7" s="147"/>
      <c r="AS7" s="147"/>
    </row>
    <row r="8" spans="1:49" ht="15" customHeight="1">
      <c r="A8" s="188"/>
      <c r="B8" s="727" t="s">
        <v>81</v>
      </c>
      <c r="C8" s="189"/>
      <c r="D8" s="729" t="s">
        <v>82</v>
      </c>
      <c r="E8" s="730"/>
      <c r="F8" s="730"/>
      <c r="G8" s="730"/>
      <c r="H8" s="730"/>
      <c r="I8" s="730"/>
      <c r="J8" s="731"/>
      <c r="K8" s="732" t="s">
        <v>83</v>
      </c>
      <c r="L8" s="733"/>
      <c r="M8" s="733"/>
      <c r="N8" s="733"/>
      <c r="O8" s="733"/>
      <c r="P8" s="733"/>
      <c r="Q8" s="734"/>
      <c r="R8" s="729" t="s">
        <v>84</v>
      </c>
      <c r="S8" s="730"/>
      <c r="T8" s="730"/>
      <c r="U8" s="730"/>
      <c r="V8" s="730"/>
      <c r="W8" s="730"/>
      <c r="X8" s="731"/>
      <c r="Y8" s="729" t="s">
        <v>85</v>
      </c>
      <c r="Z8" s="730"/>
      <c r="AA8" s="730"/>
      <c r="AB8" s="730"/>
      <c r="AC8" s="730"/>
      <c r="AD8" s="730"/>
      <c r="AE8" s="731"/>
      <c r="AF8" s="435"/>
      <c r="AG8" s="436"/>
      <c r="AH8" s="437"/>
      <c r="AI8" s="735" t="s">
        <v>86</v>
      </c>
      <c r="AJ8" s="736" t="s">
        <v>87</v>
      </c>
      <c r="AK8" s="739" t="s">
        <v>87</v>
      </c>
      <c r="AL8" s="739"/>
      <c r="AM8" s="739" t="s">
        <v>142</v>
      </c>
      <c r="AN8" s="742"/>
      <c r="AO8" s="194"/>
    </row>
    <row r="9" spans="1:49" ht="15" customHeight="1">
      <c r="A9" s="190" t="s">
        <v>88</v>
      </c>
      <c r="B9" s="727"/>
      <c r="C9" s="191" t="s">
        <v>89</v>
      </c>
      <c r="D9" s="195">
        <v>1</v>
      </c>
      <c r="E9" s="196">
        <v>2</v>
      </c>
      <c r="F9" s="196">
        <v>3</v>
      </c>
      <c r="G9" s="196">
        <v>4</v>
      </c>
      <c r="H9" s="196">
        <v>5</v>
      </c>
      <c r="I9" s="196">
        <v>6</v>
      </c>
      <c r="J9" s="197">
        <v>7</v>
      </c>
      <c r="K9" s="198">
        <v>8</v>
      </c>
      <c r="L9" s="196">
        <v>9</v>
      </c>
      <c r="M9" s="196">
        <v>10</v>
      </c>
      <c r="N9" s="196">
        <v>11</v>
      </c>
      <c r="O9" s="196">
        <v>12</v>
      </c>
      <c r="P9" s="196">
        <v>13</v>
      </c>
      <c r="Q9" s="199">
        <v>14</v>
      </c>
      <c r="R9" s="195">
        <v>15</v>
      </c>
      <c r="S9" s="196">
        <v>16</v>
      </c>
      <c r="T9" s="196">
        <v>17</v>
      </c>
      <c r="U9" s="196">
        <v>18</v>
      </c>
      <c r="V9" s="196">
        <v>19</v>
      </c>
      <c r="W9" s="196">
        <v>20</v>
      </c>
      <c r="X9" s="197">
        <v>21</v>
      </c>
      <c r="Y9" s="195">
        <v>22</v>
      </c>
      <c r="Z9" s="196">
        <v>23</v>
      </c>
      <c r="AA9" s="196">
        <v>24</v>
      </c>
      <c r="AB9" s="196">
        <v>25</v>
      </c>
      <c r="AC9" s="196">
        <v>26</v>
      </c>
      <c r="AD9" s="196">
        <v>27</v>
      </c>
      <c r="AE9" s="197">
        <v>28</v>
      </c>
      <c r="AF9" s="438">
        <v>29</v>
      </c>
      <c r="AG9" s="438">
        <v>30</v>
      </c>
      <c r="AH9" s="439">
        <v>31</v>
      </c>
      <c r="AI9" s="735"/>
      <c r="AJ9" s="736"/>
      <c r="AK9" s="740"/>
      <c r="AL9" s="740"/>
      <c r="AM9" s="740"/>
      <c r="AN9" s="743"/>
      <c r="AO9" s="194" t="s">
        <v>90</v>
      </c>
    </row>
    <row r="10" spans="1:49" ht="15" customHeight="1">
      <c r="A10" s="192"/>
      <c r="B10" s="728"/>
      <c r="C10" s="193"/>
      <c r="D10" s="200" t="e">
        <f>'調書1-1'!E9</f>
        <v>#VALUE!</v>
      </c>
      <c r="E10" s="200" t="e">
        <f>'調書1-1'!F9</f>
        <v>#VALUE!</v>
      </c>
      <c r="F10" s="200" t="e">
        <f>'調書1-1'!G9</f>
        <v>#VALUE!</v>
      </c>
      <c r="G10" s="200" t="e">
        <f>'調書1-1'!H9</f>
        <v>#VALUE!</v>
      </c>
      <c r="H10" s="200" t="e">
        <f>'調書1-1'!I9</f>
        <v>#VALUE!</v>
      </c>
      <c r="I10" s="200" t="e">
        <f>'調書1-1'!J9</f>
        <v>#VALUE!</v>
      </c>
      <c r="J10" s="200" t="e">
        <f>'調書1-1'!K9</f>
        <v>#VALUE!</v>
      </c>
      <c r="K10" s="200" t="e">
        <f>'調書1-1'!L9</f>
        <v>#VALUE!</v>
      </c>
      <c r="L10" s="200" t="e">
        <f>'調書1-1'!M9</f>
        <v>#VALUE!</v>
      </c>
      <c r="M10" s="200" t="e">
        <f>'調書1-1'!N9</f>
        <v>#VALUE!</v>
      </c>
      <c r="N10" s="200" t="e">
        <f>'調書1-1'!O9</f>
        <v>#VALUE!</v>
      </c>
      <c r="O10" s="200" t="e">
        <f>'調書1-1'!P9</f>
        <v>#VALUE!</v>
      </c>
      <c r="P10" s="200" t="e">
        <f>'調書1-1'!Q9</f>
        <v>#VALUE!</v>
      </c>
      <c r="Q10" s="200" t="e">
        <f>'調書1-1'!R9</f>
        <v>#VALUE!</v>
      </c>
      <c r="R10" s="200" t="e">
        <f>'調書1-1'!S9</f>
        <v>#VALUE!</v>
      </c>
      <c r="S10" s="200" t="e">
        <f>'調書1-1'!T9</f>
        <v>#VALUE!</v>
      </c>
      <c r="T10" s="200" t="e">
        <f>'調書1-1'!U9</f>
        <v>#VALUE!</v>
      </c>
      <c r="U10" s="200" t="e">
        <f>'調書1-1'!V9</f>
        <v>#VALUE!</v>
      </c>
      <c r="V10" s="200" t="e">
        <f>'調書1-1'!W9</f>
        <v>#VALUE!</v>
      </c>
      <c r="W10" s="200" t="e">
        <f>'調書1-1'!X9</f>
        <v>#VALUE!</v>
      </c>
      <c r="X10" s="200" t="e">
        <f>'調書1-1'!Y9</f>
        <v>#VALUE!</v>
      </c>
      <c r="Y10" s="200" t="e">
        <f>'調書1-1'!Z9</f>
        <v>#VALUE!</v>
      </c>
      <c r="Z10" s="200" t="e">
        <f>'調書1-1'!AA9</f>
        <v>#VALUE!</v>
      </c>
      <c r="AA10" s="200" t="e">
        <f>'調書1-1'!AB9</f>
        <v>#VALUE!</v>
      </c>
      <c r="AB10" s="200" t="e">
        <f>'調書1-1'!AC9</f>
        <v>#VALUE!</v>
      </c>
      <c r="AC10" s="200" t="e">
        <f>'調書1-1'!AD9</f>
        <v>#VALUE!</v>
      </c>
      <c r="AD10" s="200" t="e">
        <f>'調書1-1'!AE9</f>
        <v>#VALUE!</v>
      </c>
      <c r="AE10" s="208" t="e">
        <f>'調書1-1'!AF9</f>
        <v>#VALUE!</v>
      </c>
      <c r="AF10" s="440" t="e">
        <f>'調書1-1'!AG9</f>
        <v>#VALUE!</v>
      </c>
      <c r="AG10" s="440" t="e">
        <f>'調書1-1'!AH9</f>
        <v>#VALUE!</v>
      </c>
      <c r="AH10" s="441" t="e">
        <f>'調書1-1'!AI9</f>
        <v>#VALUE!</v>
      </c>
      <c r="AI10" s="737"/>
      <c r="AJ10" s="738"/>
      <c r="AK10" s="741"/>
      <c r="AL10" s="741"/>
      <c r="AM10" s="741"/>
      <c r="AN10" s="744"/>
      <c r="AO10" s="201"/>
    </row>
    <row r="11" spans="1:49" ht="15" customHeight="1">
      <c r="A11" s="717" t="s">
        <v>45</v>
      </c>
      <c r="B11" s="718"/>
      <c r="C11" s="718"/>
      <c r="D11" s="157"/>
      <c r="E11" s="79"/>
      <c r="F11" s="79"/>
      <c r="G11" s="79"/>
      <c r="H11" s="79"/>
      <c r="I11" s="79"/>
      <c r="J11" s="158"/>
      <c r="K11" s="159"/>
      <c r="L11" s="79"/>
      <c r="M11" s="79"/>
      <c r="N11" s="79"/>
      <c r="O11" s="79"/>
      <c r="P11" s="79"/>
      <c r="Q11" s="160"/>
      <c r="R11" s="157"/>
      <c r="S11" s="79"/>
      <c r="T11" s="79"/>
      <c r="U11" s="79"/>
      <c r="V11" s="79"/>
      <c r="W11" s="79"/>
      <c r="X11" s="158"/>
      <c r="Y11" s="157"/>
      <c r="Z11" s="79"/>
      <c r="AA11" s="79"/>
      <c r="AB11" s="79"/>
      <c r="AC11" s="79"/>
      <c r="AD11" s="79"/>
      <c r="AE11" s="158"/>
      <c r="AF11" s="442"/>
      <c r="AG11" s="442"/>
      <c r="AH11" s="443"/>
      <c r="AI11" s="719"/>
      <c r="AJ11" s="720"/>
      <c r="AK11" s="719"/>
      <c r="AL11" s="719"/>
      <c r="AM11" s="719"/>
      <c r="AN11" s="719"/>
      <c r="AO11" s="80"/>
      <c r="AP11" s="81"/>
      <c r="AQ11" s="81"/>
      <c r="AR11" s="81"/>
      <c r="AS11" s="81"/>
    </row>
    <row r="12" spans="1:49" ht="15" customHeight="1">
      <c r="A12" s="692"/>
      <c r="B12" s="694"/>
      <c r="C12" s="696"/>
      <c r="D12" s="161"/>
      <c r="E12" s="82"/>
      <c r="F12" s="82"/>
      <c r="G12" s="82"/>
      <c r="H12" s="82"/>
      <c r="I12" s="82"/>
      <c r="J12" s="162"/>
      <c r="K12" s="163"/>
      <c r="L12" s="82"/>
      <c r="M12" s="82"/>
      <c r="N12" s="82"/>
      <c r="O12" s="82"/>
      <c r="P12" s="82"/>
      <c r="Q12" s="164"/>
      <c r="R12" s="161"/>
      <c r="S12" s="82"/>
      <c r="T12" s="82"/>
      <c r="U12" s="82"/>
      <c r="V12" s="82"/>
      <c r="W12" s="82"/>
      <c r="X12" s="162"/>
      <c r="Y12" s="161"/>
      <c r="Z12" s="82"/>
      <c r="AA12" s="82"/>
      <c r="AB12" s="82"/>
      <c r="AC12" s="82"/>
      <c r="AD12" s="82"/>
      <c r="AE12" s="162"/>
      <c r="AF12" s="444"/>
      <c r="AG12" s="444"/>
      <c r="AH12" s="445"/>
      <c r="AI12" s="713">
        <f>SUMIF(D13:AE13,"&gt;0")</f>
        <v>0</v>
      </c>
      <c r="AJ12" s="714"/>
      <c r="AK12" s="702">
        <f>AI12/4</f>
        <v>0</v>
      </c>
      <c r="AL12" s="703"/>
      <c r="AM12" s="706">
        <f>IFERROR(IF(AI12/4/$AC$57&gt;1,1,ROUNDDOWN(AI12/4/$AC$57,1)),0)</f>
        <v>0</v>
      </c>
      <c r="AN12" s="707"/>
      <c r="AO12" s="80"/>
      <c r="AP12" s="81"/>
      <c r="AQ12" s="81"/>
      <c r="AR12" s="81"/>
      <c r="AS12" s="81"/>
      <c r="AT12" s="106"/>
      <c r="AU12" s="106"/>
      <c r="AV12" s="106"/>
      <c r="AW12" s="106"/>
    </row>
    <row r="13" spans="1:49" ht="15" customHeight="1">
      <c r="A13" s="710"/>
      <c r="B13" s="711"/>
      <c r="C13" s="712"/>
      <c r="D13" s="165" t="e">
        <f>VLOOKUP(D12,$B$61:$I$91,2,1)</f>
        <v>#N/A</v>
      </c>
      <c r="E13" s="166" t="e">
        <f t="shared" ref="E13:AE13" si="0">VLOOKUP(E12,$B$61:$I$91,2,1)</f>
        <v>#N/A</v>
      </c>
      <c r="F13" s="166" t="e">
        <f t="shared" si="0"/>
        <v>#N/A</v>
      </c>
      <c r="G13" s="166" t="e">
        <f t="shared" si="0"/>
        <v>#N/A</v>
      </c>
      <c r="H13" s="166" t="e">
        <f t="shared" si="0"/>
        <v>#N/A</v>
      </c>
      <c r="I13" s="166" t="e">
        <f t="shared" si="0"/>
        <v>#N/A</v>
      </c>
      <c r="J13" s="167" t="e">
        <f t="shared" si="0"/>
        <v>#N/A</v>
      </c>
      <c r="K13" s="168" t="e">
        <f t="shared" si="0"/>
        <v>#N/A</v>
      </c>
      <c r="L13" s="166" t="e">
        <f t="shared" si="0"/>
        <v>#N/A</v>
      </c>
      <c r="M13" s="166" t="e">
        <f t="shared" si="0"/>
        <v>#N/A</v>
      </c>
      <c r="N13" s="166" t="e">
        <f t="shared" si="0"/>
        <v>#N/A</v>
      </c>
      <c r="O13" s="166" t="e">
        <f t="shared" si="0"/>
        <v>#N/A</v>
      </c>
      <c r="P13" s="166" t="e">
        <f t="shared" si="0"/>
        <v>#N/A</v>
      </c>
      <c r="Q13" s="169" t="e">
        <f t="shared" si="0"/>
        <v>#N/A</v>
      </c>
      <c r="R13" s="165" t="e">
        <f t="shared" si="0"/>
        <v>#N/A</v>
      </c>
      <c r="S13" s="166" t="e">
        <f t="shared" si="0"/>
        <v>#N/A</v>
      </c>
      <c r="T13" s="166" t="e">
        <f t="shared" si="0"/>
        <v>#N/A</v>
      </c>
      <c r="U13" s="166" t="e">
        <f t="shared" si="0"/>
        <v>#N/A</v>
      </c>
      <c r="V13" s="166" t="e">
        <f t="shared" si="0"/>
        <v>#N/A</v>
      </c>
      <c r="W13" s="166" t="e">
        <f t="shared" si="0"/>
        <v>#N/A</v>
      </c>
      <c r="X13" s="167" t="e">
        <f t="shared" si="0"/>
        <v>#N/A</v>
      </c>
      <c r="Y13" s="165" t="e">
        <f t="shared" si="0"/>
        <v>#N/A</v>
      </c>
      <c r="Z13" s="166" t="e">
        <f t="shared" si="0"/>
        <v>#N/A</v>
      </c>
      <c r="AA13" s="166" t="e">
        <f t="shared" si="0"/>
        <v>#N/A</v>
      </c>
      <c r="AB13" s="166" t="e">
        <f t="shared" si="0"/>
        <v>#N/A</v>
      </c>
      <c r="AC13" s="166" t="e">
        <f t="shared" si="0"/>
        <v>#N/A</v>
      </c>
      <c r="AD13" s="166" t="e">
        <f t="shared" si="0"/>
        <v>#N/A</v>
      </c>
      <c r="AE13" s="167" t="e">
        <f t="shared" si="0"/>
        <v>#N/A</v>
      </c>
      <c r="AF13" s="446" t="e">
        <f>VLOOKUP(AF12,$B$61:$I$91,2,1)</f>
        <v>#N/A</v>
      </c>
      <c r="AG13" s="446" t="e">
        <f t="shared" ref="AG13:AH13" si="1">VLOOKUP(AG12,$B$61:$I$91,2,1)</f>
        <v>#N/A</v>
      </c>
      <c r="AH13" s="447" t="e">
        <f t="shared" si="1"/>
        <v>#N/A</v>
      </c>
      <c r="AI13" s="700"/>
      <c r="AJ13" s="701"/>
      <c r="AK13" s="704"/>
      <c r="AL13" s="705"/>
      <c r="AM13" s="708"/>
      <c r="AN13" s="709"/>
      <c r="AO13" s="80"/>
      <c r="AP13" s="81"/>
      <c r="AQ13" s="81"/>
      <c r="AR13" s="81"/>
      <c r="AS13" s="81"/>
      <c r="AT13" s="106"/>
      <c r="AU13" s="106"/>
      <c r="AV13" s="106"/>
      <c r="AW13" s="106"/>
    </row>
    <row r="14" spans="1:49" ht="15" customHeight="1">
      <c r="A14" s="692"/>
      <c r="B14" s="694"/>
      <c r="C14" s="696"/>
      <c r="D14" s="161"/>
      <c r="E14" s="82"/>
      <c r="F14" s="82"/>
      <c r="G14" s="82"/>
      <c r="H14" s="82"/>
      <c r="I14" s="82"/>
      <c r="J14" s="162"/>
      <c r="K14" s="163"/>
      <c r="L14" s="82"/>
      <c r="M14" s="82"/>
      <c r="N14" s="82"/>
      <c r="O14" s="82"/>
      <c r="P14" s="82"/>
      <c r="Q14" s="164"/>
      <c r="R14" s="161"/>
      <c r="S14" s="82"/>
      <c r="T14" s="82"/>
      <c r="U14" s="82"/>
      <c r="V14" s="82"/>
      <c r="W14" s="82"/>
      <c r="X14" s="162"/>
      <c r="Y14" s="161"/>
      <c r="Z14" s="82"/>
      <c r="AA14" s="82"/>
      <c r="AB14" s="82"/>
      <c r="AC14" s="82"/>
      <c r="AD14" s="82"/>
      <c r="AE14" s="162"/>
      <c r="AF14" s="444"/>
      <c r="AG14" s="444"/>
      <c r="AH14" s="445"/>
      <c r="AI14" s="713">
        <f>SUMIF(D15:AE15,"&gt;0")</f>
        <v>0</v>
      </c>
      <c r="AJ14" s="714"/>
      <c r="AK14" s="702">
        <f t="shared" ref="AK14" si="2">AI14/4</f>
        <v>0</v>
      </c>
      <c r="AL14" s="703"/>
      <c r="AM14" s="706">
        <f t="shared" ref="AM14" si="3">IFERROR(IF(AI14/4/$AC$57&gt;1,1,ROUNDDOWN(AI14/4/$AC$57,1)),0)</f>
        <v>0</v>
      </c>
      <c r="AN14" s="707"/>
      <c r="AO14" s="80"/>
      <c r="AP14" s="81"/>
      <c r="AQ14" s="81"/>
      <c r="AR14" s="81"/>
      <c r="AS14" s="81"/>
      <c r="AT14" s="106"/>
      <c r="AU14" s="106"/>
      <c r="AV14" s="106"/>
      <c r="AW14" s="106"/>
    </row>
    <row r="15" spans="1:49" ht="15" customHeight="1">
      <c r="A15" s="710"/>
      <c r="B15" s="711"/>
      <c r="C15" s="712"/>
      <c r="D15" s="165" t="e">
        <f t="shared" ref="D15:AE15" si="4">VLOOKUP(D14,$B$61:$I$91,2,1)</f>
        <v>#N/A</v>
      </c>
      <c r="E15" s="166" t="e">
        <f t="shared" si="4"/>
        <v>#N/A</v>
      </c>
      <c r="F15" s="166" t="e">
        <f t="shared" si="4"/>
        <v>#N/A</v>
      </c>
      <c r="G15" s="166" t="e">
        <f t="shared" si="4"/>
        <v>#N/A</v>
      </c>
      <c r="H15" s="166" t="e">
        <f t="shared" si="4"/>
        <v>#N/A</v>
      </c>
      <c r="I15" s="166" t="e">
        <f t="shared" si="4"/>
        <v>#N/A</v>
      </c>
      <c r="J15" s="167" t="e">
        <f t="shared" si="4"/>
        <v>#N/A</v>
      </c>
      <c r="K15" s="168" t="e">
        <f t="shared" si="4"/>
        <v>#N/A</v>
      </c>
      <c r="L15" s="166" t="e">
        <f t="shared" si="4"/>
        <v>#N/A</v>
      </c>
      <c r="M15" s="166" t="e">
        <f t="shared" si="4"/>
        <v>#N/A</v>
      </c>
      <c r="N15" s="166" t="e">
        <f t="shared" si="4"/>
        <v>#N/A</v>
      </c>
      <c r="O15" s="166" t="e">
        <f t="shared" si="4"/>
        <v>#N/A</v>
      </c>
      <c r="P15" s="166" t="e">
        <f t="shared" si="4"/>
        <v>#N/A</v>
      </c>
      <c r="Q15" s="169" t="e">
        <f t="shared" si="4"/>
        <v>#N/A</v>
      </c>
      <c r="R15" s="165" t="e">
        <f t="shared" si="4"/>
        <v>#N/A</v>
      </c>
      <c r="S15" s="166" t="e">
        <f t="shared" si="4"/>
        <v>#N/A</v>
      </c>
      <c r="T15" s="166" t="e">
        <f t="shared" si="4"/>
        <v>#N/A</v>
      </c>
      <c r="U15" s="166" t="e">
        <f t="shared" si="4"/>
        <v>#N/A</v>
      </c>
      <c r="V15" s="166" t="e">
        <f t="shared" si="4"/>
        <v>#N/A</v>
      </c>
      <c r="W15" s="166" t="e">
        <f t="shared" si="4"/>
        <v>#N/A</v>
      </c>
      <c r="X15" s="167" t="e">
        <f t="shared" si="4"/>
        <v>#N/A</v>
      </c>
      <c r="Y15" s="165" t="e">
        <f t="shared" si="4"/>
        <v>#N/A</v>
      </c>
      <c r="Z15" s="166" t="e">
        <f t="shared" si="4"/>
        <v>#N/A</v>
      </c>
      <c r="AA15" s="166" t="e">
        <f t="shared" si="4"/>
        <v>#N/A</v>
      </c>
      <c r="AB15" s="166" t="e">
        <f t="shared" si="4"/>
        <v>#N/A</v>
      </c>
      <c r="AC15" s="166" t="e">
        <f t="shared" si="4"/>
        <v>#N/A</v>
      </c>
      <c r="AD15" s="166" t="e">
        <f t="shared" si="4"/>
        <v>#N/A</v>
      </c>
      <c r="AE15" s="167" t="e">
        <f t="shared" si="4"/>
        <v>#N/A</v>
      </c>
      <c r="AF15" s="446" t="e">
        <f t="shared" ref="AF15:AH15" si="5">VLOOKUP(AF14,$B$61:$I$91,2,1)</f>
        <v>#N/A</v>
      </c>
      <c r="AG15" s="446" t="e">
        <f t="shared" si="5"/>
        <v>#N/A</v>
      </c>
      <c r="AH15" s="447" t="e">
        <f t="shared" si="5"/>
        <v>#N/A</v>
      </c>
      <c r="AI15" s="700"/>
      <c r="AJ15" s="701"/>
      <c r="AK15" s="704"/>
      <c r="AL15" s="705"/>
      <c r="AM15" s="708"/>
      <c r="AN15" s="709"/>
      <c r="AO15" s="80"/>
      <c r="AP15" s="81"/>
      <c r="AQ15" s="81"/>
      <c r="AR15" s="81"/>
      <c r="AS15" s="81"/>
      <c r="AT15" s="106"/>
      <c r="AU15" s="106"/>
      <c r="AV15" s="106"/>
      <c r="AW15" s="106"/>
    </row>
    <row r="16" spans="1:49" ht="15" customHeight="1">
      <c r="A16" s="692"/>
      <c r="B16" s="694"/>
      <c r="C16" s="696"/>
      <c r="D16" s="161"/>
      <c r="E16" s="82"/>
      <c r="F16" s="82"/>
      <c r="G16" s="82"/>
      <c r="H16" s="82"/>
      <c r="I16" s="82"/>
      <c r="J16" s="162"/>
      <c r="K16" s="163"/>
      <c r="L16" s="82"/>
      <c r="M16" s="82"/>
      <c r="N16" s="82"/>
      <c r="O16" s="82"/>
      <c r="P16" s="82"/>
      <c r="Q16" s="164"/>
      <c r="R16" s="161"/>
      <c r="S16" s="82"/>
      <c r="T16" s="82"/>
      <c r="U16" s="82"/>
      <c r="V16" s="82"/>
      <c r="W16" s="82"/>
      <c r="X16" s="162"/>
      <c r="Y16" s="161"/>
      <c r="Z16" s="82"/>
      <c r="AA16" s="82"/>
      <c r="AB16" s="82"/>
      <c r="AC16" s="82"/>
      <c r="AD16" s="82"/>
      <c r="AE16" s="162"/>
      <c r="AF16" s="444"/>
      <c r="AG16" s="444"/>
      <c r="AH16" s="445"/>
      <c r="AI16" s="713">
        <f>SUMIF(D17:AE17,"&gt;0")</f>
        <v>0</v>
      </c>
      <c r="AJ16" s="714"/>
      <c r="AK16" s="702">
        <f t="shared" ref="AK16" si="6">AI16/4</f>
        <v>0</v>
      </c>
      <c r="AL16" s="703"/>
      <c r="AM16" s="706">
        <f t="shared" ref="AM16" si="7">IFERROR(IF(AI16/4/$AC$57&gt;1,1,ROUNDDOWN(AI16/4/$AC$57,1)),0)</f>
        <v>0</v>
      </c>
      <c r="AN16" s="707"/>
      <c r="AO16" s="80"/>
      <c r="AP16" s="81"/>
      <c r="AQ16" s="81"/>
      <c r="AR16" s="81"/>
      <c r="AS16" s="81"/>
      <c r="AT16" s="106"/>
      <c r="AU16" s="106"/>
      <c r="AV16" s="106"/>
      <c r="AW16" s="106"/>
    </row>
    <row r="17" spans="1:49" ht="15" customHeight="1">
      <c r="A17" s="710"/>
      <c r="B17" s="711"/>
      <c r="C17" s="712"/>
      <c r="D17" s="165" t="e">
        <f t="shared" ref="D17" si="8">VLOOKUP(D16,$B$61:$I$91,2,1)</f>
        <v>#N/A</v>
      </c>
      <c r="E17" s="166" t="e">
        <f t="shared" ref="E17" si="9">VLOOKUP(E16,$B$61:$I$91,2,1)</f>
        <v>#N/A</v>
      </c>
      <c r="F17" s="166" t="e">
        <f t="shared" ref="F17" si="10">VLOOKUP(F16,$B$61:$I$91,2,1)</f>
        <v>#N/A</v>
      </c>
      <c r="G17" s="166" t="e">
        <f t="shared" ref="G17" si="11">VLOOKUP(G16,$B$61:$I$91,2,1)</f>
        <v>#N/A</v>
      </c>
      <c r="H17" s="166" t="e">
        <f t="shared" ref="H17" si="12">VLOOKUP(H16,$B$61:$I$91,2,1)</f>
        <v>#N/A</v>
      </c>
      <c r="I17" s="166" t="e">
        <f t="shared" ref="I17" si="13">VLOOKUP(I16,$B$61:$I$91,2,1)</f>
        <v>#N/A</v>
      </c>
      <c r="J17" s="167" t="e">
        <f t="shared" ref="J17" si="14">VLOOKUP(J16,$B$61:$I$91,2,1)</f>
        <v>#N/A</v>
      </c>
      <c r="K17" s="168" t="e">
        <f t="shared" ref="K17" si="15">VLOOKUP(K16,$B$61:$I$91,2,1)</f>
        <v>#N/A</v>
      </c>
      <c r="L17" s="166" t="e">
        <f t="shared" ref="L17" si="16">VLOOKUP(L16,$B$61:$I$91,2,1)</f>
        <v>#N/A</v>
      </c>
      <c r="M17" s="166" t="e">
        <f t="shared" ref="M17" si="17">VLOOKUP(M16,$B$61:$I$91,2,1)</f>
        <v>#N/A</v>
      </c>
      <c r="N17" s="166" t="e">
        <f t="shared" ref="N17" si="18">VLOOKUP(N16,$B$61:$I$91,2,1)</f>
        <v>#N/A</v>
      </c>
      <c r="O17" s="166" t="e">
        <f t="shared" ref="O17" si="19">VLOOKUP(O16,$B$61:$I$91,2,1)</f>
        <v>#N/A</v>
      </c>
      <c r="P17" s="166" t="e">
        <f t="shared" ref="P17" si="20">VLOOKUP(P16,$B$61:$I$91,2,1)</f>
        <v>#N/A</v>
      </c>
      <c r="Q17" s="169" t="e">
        <f t="shared" ref="Q17" si="21">VLOOKUP(Q16,$B$61:$I$91,2,1)</f>
        <v>#N/A</v>
      </c>
      <c r="R17" s="165" t="e">
        <f t="shared" ref="R17" si="22">VLOOKUP(R16,$B$61:$I$91,2,1)</f>
        <v>#N/A</v>
      </c>
      <c r="S17" s="166" t="e">
        <f t="shared" ref="S17" si="23">VLOOKUP(S16,$B$61:$I$91,2,1)</f>
        <v>#N/A</v>
      </c>
      <c r="T17" s="166" t="e">
        <f t="shared" ref="T17" si="24">VLOOKUP(T16,$B$61:$I$91,2,1)</f>
        <v>#N/A</v>
      </c>
      <c r="U17" s="166" t="e">
        <f t="shared" ref="U17" si="25">VLOOKUP(U16,$B$61:$I$91,2,1)</f>
        <v>#N/A</v>
      </c>
      <c r="V17" s="166" t="e">
        <f t="shared" ref="V17" si="26">VLOOKUP(V16,$B$61:$I$91,2,1)</f>
        <v>#N/A</v>
      </c>
      <c r="W17" s="166" t="e">
        <f t="shared" ref="W17" si="27">VLOOKUP(W16,$B$61:$I$91,2,1)</f>
        <v>#N/A</v>
      </c>
      <c r="X17" s="167" t="e">
        <f t="shared" ref="X17" si="28">VLOOKUP(X16,$B$61:$I$91,2,1)</f>
        <v>#N/A</v>
      </c>
      <c r="Y17" s="165" t="e">
        <f t="shared" ref="Y17" si="29">VLOOKUP(Y16,$B$61:$I$91,2,1)</f>
        <v>#N/A</v>
      </c>
      <c r="Z17" s="166" t="e">
        <f t="shared" ref="Z17" si="30">VLOOKUP(Z16,$B$61:$I$91,2,1)</f>
        <v>#N/A</v>
      </c>
      <c r="AA17" s="166" t="e">
        <f t="shared" ref="AA17" si="31">VLOOKUP(AA16,$B$61:$I$91,2,1)</f>
        <v>#N/A</v>
      </c>
      <c r="AB17" s="166" t="e">
        <f t="shared" ref="AB17" si="32">VLOOKUP(AB16,$B$61:$I$91,2,1)</f>
        <v>#N/A</v>
      </c>
      <c r="AC17" s="166" t="e">
        <f t="shared" ref="AC17" si="33">VLOOKUP(AC16,$B$61:$I$91,2,1)</f>
        <v>#N/A</v>
      </c>
      <c r="AD17" s="166" t="e">
        <f t="shared" ref="AD17" si="34">VLOOKUP(AD16,$B$61:$I$91,2,1)</f>
        <v>#N/A</v>
      </c>
      <c r="AE17" s="167" t="e">
        <f t="shared" ref="AE17:AG17" si="35">VLOOKUP(AE16,$B$61:$I$91,2,1)</f>
        <v>#N/A</v>
      </c>
      <c r="AF17" s="446" t="e">
        <f t="shared" si="35"/>
        <v>#N/A</v>
      </c>
      <c r="AG17" s="446" t="e">
        <f t="shared" si="35"/>
        <v>#N/A</v>
      </c>
      <c r="AH17" s="447" t="e">
        <f t="shared" ref="AH17" si="36">VLOOKUP(AH16,$B$61:$I$91,2,1)</f>
        <v>#N/A</v>
      </c>
      <c r="AI17" s="700"/>
      <c r="AJ17" s="701"/>
      <c r="AK17" s="704"/>
      <c r="AL17" s="705"/>
      <c r="AM17" s="708"/>
      <c r="AN17" s="709"/>
      <c r="AO17" s="80"/>
      <c r="AP17" s="81"/>
      <c r="AQ17" s="81"/>
      <c r="AR17" s="81"/>
      <c r="AS17" s="81"/>
      <c r="AT17" s="106"/>
      <c r="AU17" s="106"/>
      <c r="AV17" s="106"/>
      <c r="AW17" s="106"/>
    </row>
    <row r="18" spans="1:49" ht="15" customHeight="1">
      <c r="A18" s="692"/>
      <c r="B18" s="715"/>
      <c r="C18" s="696"/>
      <c r="D18" s="161"/>
      <c r="E18" s="82"/>
      <c r="F18" s="82"/>
      <c r="G18" s="82"/>
      <c r="H18" s="82"/>
      <c r="I18" s="82"/>
      <c r="J18" s="162"/>
      <c r="K18" s="163"/>
      <c r="L18" s="82"/>
      <c r="M18" s="82"/>
      <c r="N18" s="82"/>
      <c r="O18" s="82"/>
      <c r="P18" s="82"/>
      <c r="Q18" s="164"/>
      <c r="R18" s="161"/>
      <c r="S18" s="82"/>
      <c r="T18" s="82"/>
      <c r="U18" s="82"/>
      <c r="V18" s="82"/>
      <c r="W18" s="82"/>
      <c r="X18" s="162"/>
      <c r="Y18" s="161"/>
      <c r="Z18" s="82"/>
      <c r="AA18" s="82"/>
      <c r="AB18" s="82"/>
      <c r="AC18" s="82"/>
      <c r="AD18" s="82"/>
      <c r="AE18" s="162"/>
      <c r="AF18" s="444"/>
      <c r="AG18" s="444"/>
      <c r="AH18" s="445"/>
      <c r="AI18" s="713">
        <f>SUMIF(D19:AE19,"&gt;0")</f>
        <v>0</v>
      </c>
      <c r="AJ18" s="714"/>
      <c r="AK18" s="702">
        <f t="shared" ref="AK18" si="37">AI18/4</f>
        <v>0</v>
      </c>
      <c r="AL18" s="703"/>
      <c r="AM18" s="706">
        <f t="shared" ref="AM18" si="38">IFERROR(IF(AI18/4/$AC$57&gt;1,1,ROUNDDOWN(AI18/4/$AC$57,1)),0)</f>
        <v>0</v>
      </c>
      <c r="AN18" s="707"/>
      <c r="AO18" s="80"/>
      <c r="AP18" s="81"/>
      <c r="AQ18" s="81"/>
      <c r="AR18" s="81"/>
      <c r="AS18" s="81"/>
      <c r="AT18" s="106"/>
      <c r="AU18" s="106"/>
      <c r="AV18" s="106"/>
      <c r="AW18" s="106"/>
    </row>
    <row r="19" spans="1:49" ht="15" customHeight="1">
      <c r="A19" s="710"/>
      <c r="B19" s="716"/>
      <c r="C19" s="712"/>
      <c r="D19" s="165" t="e">
        <f t="shared" ref="D19" si="39">VLOOKUP(D18,$B$61:$I$91,2,1)</f>
        <v>#N/A</v>
      </c>
      <c r="E19" s="166" t="e">
        <f t="shared" ref="E19" si="40">VLOOKUP(E18,$B$61:$I$91,2,1)</f>
        <v>#N/A</v>
      </c>
      <c r="F19" s="166" t="e">
        <f t="shared" ref="F19" si="41">VLOOKUP(F18,$B$61:$I$91,2,1)</f>
        <v>#N/A</v>
      </c>
      <c r="G19" s="166" t="e">
        <f t="shared" ref="G19" si="42">VLOOKUP(G18,$B$61:$I$91,2,1)</f>
        <v>#N/A</v>
      </c>
      <c r="H19" s="166" t="e">
        <f t="shared" ref="H19" si="43">VLOOKUP(H18,$B$61:$I$91,2,1)</f>
        <v>#N/A</v>
      </c>
      <c r="I19" s="166" t="e">
        <f t="shared" ref="I19" si="44">VLOOKUP(I18,$B$61:$I$91,2,1)</f>
        <v>#N/A</v>
      </c>
      <c r="J19" s="167" t="e">
        <f t="shared" ref="J19" si="45">VLOOKUP(J18,$B$61:$I$91,2,1)</f>
        <v>#N/A</v>
      </c>
      <c r="K19" s="168" t="e">
        <f t="shared" ref="K19" si="46">VLOOKUP(K18,$B$61:$I$91,2,1)</f>
        <v>#N/A</v>
      </c>
      <c r="L19" s="166" t="e">
        <f t="shared" ref="L19" si="47">VLOOKUP(L18,$B$61:$I$91,2,1)</f>
        <v>#N/A</v>
      </c>
      <c r="M19" s="166" t="e">
        <f t="shared" ref="M19" si="48">VLOOKUP(M18,$B$61:$I$91,2,1)</f>
        <v>#N/A</v>
      </c>
      <c r="N19" s="166" t="e">
        <f t="shared" ref="N19" si="49">VLOOKUP(N18,$B$61:$I$91,2,1)</f>
        <v>#N/A</v>
      </c>
      <c r="O19" s="166" t="e">
        <f t="shared" ref="O19" si="50">VLOOKUP(O18,$B$61:$I$91,2,1)</f>
        <v>#N/A</v>
      </c>
      <c r="P19" s="166" t="e">
        <f t="shared" ref="P19" si="51">VLOOKUP(P18,$B$61:$I$91,2,1)</f>
        <v>#N/A</v>
      </c>
      <c r="Q19" s="169" t="e">
        <f t="shared" ref="Q19" si="52">VLOOKUP(Q18,$B$61:$I$91,2,1)</f>
        <v>#N/A</v>
      </c>
      <c r="R19" s="165" t="e">
        <f t="shared" ref="R19" si="53">VLOOKUP(R18,$B$61:$I$91,2,1)</f>
        <v>#N/A</v>
      </c>
      <c r="S19" s="166" t="e">
        <f t="shared" ref="S19" si="54">VLOOKUP(S18,$B$61:$I$91,2,1)</f>
        <v>#N/A</v>
      </c>
      <c r="T19" s="166" t="e">
        <f t="shared" ref="T19" si="55">VLOOKUP(T18,$B$61:$I$91,2,1)</f>
        <v>#N/A</v>
      </c>
      <c r="U19" s="166" t="e">
        <f t="shared" ref="U19" si="56">VLOOKUP(U18,$B$61:$I$91,2,1)</f>
        <v>#N/A</v>
      </c>
      <c r="V19" s="166" t="e">
        <f t="shared" ref="V19" si="57">VLOOKUP(V18,$B$61:$I$91,2,1)</f>
        <v>#N/A</v>
      </c>
      <c r="W19" s="166" t="e">
        <f t="shared" ref="W19" si="58">VLOOKUP(W18,$B$61:$I$91,2,1)</f>
        <v>#N/A</v>
      </c>
      <c r="X19" s="167" t="e">
        <f t="shared" ref="X19" si="59">VLOOKUP(X18,$B$61:$I$91,2,1)</f>
        <v>#N/A</v>
      </c>
      <c r="Y19" s="165" t="e">
        <f t="shared" ref="Y19" si="60">VLOOKUP(Y18,$B$61:$I$91,2,1)</f>
        <v>#N/A</v>
      </c>
      <c r="Z19" s="166" t="e">
        <f t="shared" ref="Z19" si="61">VLOOKUP(Z18,$B$61:$I$91,2,1)</f>
        <v>#N/A</v>
      </c>
      <c r="AA19" s="166" t="e">
        <f t="shared" ref="AA19" si="62">VLOOKUP(AA18,$B$61:$I$91,2,1)</f>
        <v>#N/A</v>
      </c>
      <c r="AB19" s="166" t="e">
        <f t="shared" ref="AB19" si="63">VLOOKUP(AB18,$B$61:$I$91,2,1)</f>
        <v>#N/A</v>
      </c>
      <c r="AC19" s="166" t="e">
        <f t="shared" ref="AC19" si="64">VLOOKUP(AC18,$B$61:$I$91,2,1)</f>
        <v>#N/A</v>
      </c>
      <c r="AD19" s="166" t="e">
        <f t="shared" ref="AD19" si="65">VLOOKUP(AD18,$B$61:$I$91,2,1)</f>
        <v>#N/A</v>
      </c>
      <c r="AE19" s="167" t="e">
        <f t="shared" ref="AE19:AG19" si="66">VLOOKUP(AE18,$B$61:$I$91,2,1)</f>
        <v>#N/A</v>
      </c>
      <c r="AF19" s="446" t="e">
        <f t="shared" si="66"/>
        <v>#N/A</v>
      </c>
      <c r="AG19" s="446" t="e">
        <f t="shared" si="66"/>
        <v>#N/A</v>
      </c>
      <c r="AH19" s="447" t="e">
        <f t="shared" ref="AH19" si="67">VLOOKUP(AH18,$B$61:$I$91,2,1)</f>
        <v>#N/A</v>
      </c>
      <c r="AI19" s="700"/>
      <c r="AJ19" s="701"/>
      <c r="AK19" s="704"/>
      <c r="AL19" s="705"/>
      <c r="AM19" s="708"/>
      <c r="AN19" s="709"/>
      <c r="AO19" s="80"/>
    </row>
    <row r="20" spans="1:49" ht="15" customHeight="1">
      <c r="A20" s="692"/>
      <c r="B20" s="694"/>
      <c r="C20" s="696"/>
      <c r="D20" s="161"/>
      <c r="E20" s="82"/>
      <c r="F20" s="82"/>
      <c r="G20" s="82"/>
      <c r="H20" s="82"/>
      <c r="I20" s="82"/>
      <c r="J20" s="162"/>
      <c r="K20" s="163"/>
      <c r="L20" s="82"/>
      <c r="M20" s="82"/>
      <c r="N20" s="82"/>
      <c r="O20" s="82"/>
      <c r="P20" s="82"/>
      <c r="Q20" s="164"/>
      <c r="R20" s="161"/>
      <c r="S20" s="82"/>
      <c r="T20" s="82"/>
      <c r="U20" s="82"/>
      <c r="V20" s="82"/>
      <c r="W20" s="82"/>
      <c r="X20" s="162"/>
      <c r="Y20" s="161"/>
      <c r="Z20" s="82"/>
      <c r="AA20" s="82"/>
      <c r="AB20" s="82"/>
      <c r="AC20" s="82"/>
      <c r="AD20" s="82"/>
      <c r="AE20" s="162"/>
      <c r="AF20" s="444"/>
      <c r="AG20" s="444"/>
      <c r="AH20" s="445"/>
      <c r="AI20" s="713">
        <f>SUMIF(D21:AE21,"&gt;0")</f>
        <v>0</v>
      </c>
      <c r="AJ20" s="714"/>
      <c r="AK20" s="702">
        <f t="shared" ref="AK20" si="68">AI20/4</f>
        <v>0</v>
      </c>
      <c r="AL20" s="703"/>
      <c r="AM20" s="706">
        <f t="shared" ref="AM20" si="69">IFERROR(IF(AI20/4/$AC$57&gt;1,1,ROUNDDOWN(AI20/4/$AC$57,1)),0)</f>
        <v>0</v>
      </c>
      <c r="AN20" s="707"/>
      <c r="AO20" s="80"/>
    </row>
    <row r="21" spans="1:49" ht="15" customHeight="1">
      <c r="A21" s="710"/>
      <c r="B21" s="711"/>
      <c r="C21" s="712"/>
      <c r="D21" s="165" t="e">
        <f t="shared" ref="D21" si="70">VLOOKUP(D20,$B$61:$I$91,2,1)</f>
        <v>#N/A</v>
      </c>
      <c r="E21" s="166" t="e">
        <f t="shared" ref="E21" si="71">VLOOKUP(E20,$B$61:$I$91,2,1)</f>
        <v>#N/A</v>
      </c>
      <c r="F21" s="166" t="e">
        <f t="shared" ref="F21" si="72">VLOOKUP(F20,$B$61:$I$91,2,1)</f>
        <v>#N/A</v>
      </c>
      <c r="G21" s="166" t="e">
        <f t="shared" ref="G21" si="73">VLOOKUP(G20,$B$61:$I$91,2,1)</f>
        <v>#N/A</v>
      </c>
      <c r="H21" s="166" t="e">
        <f t="shared" ref="H21" si="74">VLOOKUP(H20,$B$61:$I$91,2,1)</f>
        <v>#N/A</v>
      </c>
      <c r="I21" s="166" t="e">
        <f t="shared" ref="I21" si="75">VLOOKUP(I20,$B$61:$I$91,2,1)</f>
        <v>#N/A</v>
      </c>
      <c r="J21" s="167" t="e">
        <f t="shared" ref="J21" si="76">VLOOKUP(J20,$B$61:$I$91,2,1)</f>
        <v>#N/A</v>
      </c>
      <c r="K21" s="168" t="e">
        <f t="shared" ref="K21" si="77">VLOOKUP(K20,$B$61:$I$91,2,1)</f>
        <v>#N/A</v>
      </c>
      <c r="L21" s="166" t="e">
        <f t="shared" ref="L21" si="78">VLOOKUP(L20,$B$61:$I$91,2,1)</f>
        <v>#N/A</v>
      </c>
      <c r="M21" s="166" t="e">
        <f t="shared" ref="M21" si="79">VLOOKUP(M20,$B$61:$I$91,2,1)</f>
        <v>#N/A</v>
      </c>
      <c r="N21" s="166" t="e">
        <f t="shared" ref="N21" si="80">VLOOKUP(N20,$B$61:$I$91,2,1)</f>
        <v>#N/A</v>
      </c>
      <c r="O21" s="166" t="e">
        <f t="shared" ref="O21" si="81">VLOOKUP(O20,$B$61:$I$91,2,1)</f>
        <v>#N/A</v>
      </c>
      <c r="P21" s="166" t="e">
        <f t="shared" ref="P21" si="82">VLOOKUP(P20,$B$61:$I$91,2,1)</f>
        <v>#N/A</v>
      </c>
      <c r="Q21" s="169" t="e">
        <f t="shared" ref="Q21" si="83">VLOOKUP(Q20,$B$61:$I$91,2,1)</f>
        <v>#N/A</v>
      </c>
      <c r="R21" s="165" t="e">
        <f t="shared" ref="R21" si="84">VLOOKUP(R20,$B$61:$I$91,2,1)</f>
        <v>#N/A</v>
      </c>
      <c r="S21" s="166" t="e">
        <f t="shared" ref="S21" si="85">VLOOKUP(S20,$B$61:$I$91,2,1)</f>
        <v>#N/A</v>
      </c>
      <c r="T21" s="166" t="e">
        <f t="shared" ref="T21" si="86">VLOOKUP(T20,$B$61:$I$91,2,1)</f>
        <v>#N/A</v>
      </c>
      <c r="U21" s="166" t="e">
        <f t="shared" ref="U21" si="87">VLOOKUP(U20,$B$61:$I$91,2,1)</f>
        <v>#N/A</v>
      </c>
      <c r="V21" s="166" t="e">
        <f t="shared" ref="V21" si="88">VLOOKUP(V20,$B$61:$I$91,2,1)</f>
        <v>#N/A</v>
      </c>
      <c r="W21" s="166" t="e">
        <f t="shared" ref="W21" si="89">VLOOKUP(W20,$B$61:$I$91,2,1)</f>
        <v>#N/A</v>
      </c>
      <c r="X21" s="167" t="e">
        <f t="shared" ref="X21" si="90">VLOOKUP(X20,$B$61:$I$91,2,1)</f>
        <v>#N/A</v>
      </c>
      <c r="Y21" s="165" t="e">
        <f t="shared" ref="Y21" si="91">VLOOKUP(Y20,$B$61:$I$91,2,1)</f>
        <v>#N/A</v>
      </c>
      <c r="Z21" s="166" t="e">
        <f t="shared" ref="Z21" si="92">VLOOKUP(Z20,$B$61:$I$91,2,1)</f>
        <v>#N/A</v>
      </c>
      <c r="AA21" s="166" t="e">
        <f t="shared" ref="AA21" si="93">VLOOKUP(AA20,$B$61:$I$91,2,1)</f>
        <v>#N/A</v>
      </c>
      <c r="AB21" s="166" t="e">
        <f t="shared" ref="AB21" si="94">VLOOKUP(AB20,$B$61:$I$91,2,1)</f>
        <v>#N/A</v>
      </c>
      <c r="AC21" s="166" t="e">
        <f t="shared" ref="AC21" si="95">VLOOKUP(AC20,$B$61:$I$91,2,1)</f>
        <v>#N/A</v>
      </c>
      <c r="AD21" s="166" t="e">
        <f t="shared" ref="AD21" si="96">VLOOKUP(AD20,$B$61:$I$91,2,1)</f>
        <v>#N/A</v>
      </c>
      <c r="AE21" s="167" t="e">
        <f t="shared" ref="AE21:AG21" si="97">VLOOKUP(AE20,$B$61:$I$91,2,1)</f>
        <v>#N/A</v>
      </c>
      <c r="AF21" s="446" t="e">
        <f t="shared" si="97"/>
        <v>#N/A</v>
      </c>
      <c r="AG21" s="446" t="e">
        <f t="shared" si="97"/>
        <v>#N/A</v>
      </c>
      <c r="AH21" s="447" t="e">
        <f t="shared" ref="AH21" si="98">VLOOKUP(AH20,$B$61:$I$91,2,1)</f>
        <v>#N/A</v>
      </c>
      <c r="AI21" s="700"/>
      <c r="AJ21" s="701"/>
      <c r="AK21" s="704"/>
      <c r="AL21" s="705"/>
      <c r="AM21" s="708"/>
      <c r="AN21" s="709"/>
      <c r="AO21" s="80"/>
    </row>
    <row r="22" spans="1:49" ht="15" customHeight="1">
      <c r="A22" s="692"/>
      <c r="B22" s="694"/>
      <c r="C22" s="696"/>
      <c r="D22" s="161"/>
      <c r="E22" s="82"/>
      <c r="F22" s="82"/>
      <c r="G22" s="82"/>
      <c r="H22" s="82"/>
      <c r="I22" s="82"/>
      <c r="J22" s="162"/>
      <c r="K22" s="163"/>
      <c r="L22" s="82"/>
      <c r="M22" s="82"/>
      <c r="N22" s="82"/>
      <c r="O22" s="82"/>
      <c r="P22" s="82"/>
      <c r="Q22" s="164"/>
      <c r="R22" s="161"/>
      <c r="S22" s="82"/>
      <c r="T22" s="82"/>
      <c r="U22" s="82"/>
      <c r="V22" s="82"/>
      <c r="W22" s="82"/>
      <c r="X22" s="162"/>
      <c r="Y22" s="161"/>
      <c r="Z22" s="82"/>
      <c r="AA22" s="82"/>
      <c r="AB22" s="82"/>
      <c r="AC22" s="82"/>
      <c r="AD22" s="82"/>
      <c r="AE22" s="162"/>
      <c r="AF22" s="444"/>
      <c r="AG22" s="444"/>
      <c r="AH22" s="445"/>
      <c r="AI22" s="713">
        <f>SUMIF(D23:AE23,"&gt;0")</f>
        <v>0</v>
      </c>
      <c r="AJ22" s="714"/>
      <c r="AK22" s="702">
        <f t="shared" ref="AK22" si="99">AI22/4</f>
        <v>0</v>
      </c>
      <c r="AL22" s="703"/>
      <c r="AM22" s="706">
        <f t="shared" ref="AM22" si="100">IFERROR(IF(AI22/4/$AC$57&gt;1,1,ROUNDDOWN(AI22/4/$AC$57,1)),0)</f>
        <v>0</v>
      </c>
      <c r="AN22" s="707"/>
      <c r="AO22" s="80"/>
    </row>
    <row r="23" spans="1:49" ht="15" customHeight="1">
      <c r="A23" s="710"/>
      <c r="B23" s="711"/>
      <c r="C23" s="712"/>
      <c r="D23" s="165" t="e">
        <f t="shared" ref="D23" si="101">VLOOKUP(D22,$B$61:$I$91,2,1)</f>
        <v>#N/A</v>
      </c>
      <c r="E23" s="166" t="e">
        <f t="shared" ref="E23" si="102">VLOOKUP(E22,$B$61:$I$91,2,1)</f>
        <v>#N/A</v>
      </c>
      <c r="F23" s="166" t="e">
        <f t="shared" ref="F23" si="103">VLOOKUP(F22,$B$61:$I$91,2,1)</f>
        <v>#N/A</v>
      </c>
      <c r="G23" s="166" t="e">
        <f t="shared" ref="G23" si="104">VLOOKUP(G22,$B$61:$I$91,2,1)</f>
        <v>#N/A</v>
      </c>
      <c r="H23" s="166" t="e">
        <f t="shared" ref="H23" si="105">VLOOKUP(H22,$B$61:$I$91,2,1)</f>
        <v>#N/A</v>
      </c>
      <c r="I23" s="166" t="e">
        <f t="shared" ref="I23" si="106">VLOOKUP(I22,$B$61:$I$91,2,1)</f>
        <v>#N/A</v>
      </c>
      <c r="J23" s="167" t="e">
        <f t="shared" ref="J23" si="107">VLOOKUP(J22,$B$61:$I$91,2,1)</f>
        <v>#N/A</v>
      </c>
      <c r="K23" s="168" t="e">
        <f t="shared" ref="K23" si="108">VLOOKUP(K22,$B$61:$I$91,2,1)</f>
        <v>#N/A</v>
      </c>
      <c r="L23" s="166" t="e">
        <f t="shared" ref="L23" si="109">VLOOKUP(L22,$B$61:$I$91,2,1)</f>
        <v>#N/A</v>
      </c>
      <c r="M23" s="166" t="e">
        <f t="shared" ref="M23" si="110">VLOOKUP(M22,$B$61:$I$91,2,1)</f>
        <v>#N/A</v>
      </c>
      <c r="N23" s="166" t="e">
        <f t="shared" ref="N23" si="111">VLOOKUP(N22,$B$61:$I$91,2,1)</f>
        <v>#N/A</v>
      </c>
      <c r="O23" s="166" t="e">
        <f t="shared" ref="O23" si="112">VLOOKUP(O22,$B$61:$I$91,2,1)</f>
        <v>#N/A</v>
      </c>
      <c r="P23" s="166" t="e">
        <f t="shared" ref="P23" si="113">VLOOKUP(P22,$B$61:$I$91,2,1)</f>
        <v>#N/A</v>
      </c>
      <c r="Q23" s="169" t="e">
        <f t="shared" ref="Q23" si="114">VLOOKUP(Q22,$B$61:$I$91,2,1)</f>
        <v>#N/A</v>
      </c>
      <c r="R23" s="165" t="e">
        <f t="shared" ref="R23" si="115">VLOOKUP(R22,$B$61:$I$91,2,1)</f>
        <v>#N/A</v>
      </c>
      <c r="S23" s="166" t="e">
        <f t="shared" ref="S23" si="116">VLOOKUP(S22,$B$61:$I$91,2,1)</f>
        <v>#N/A</v>
      </c>
      <c r="T23" s="166" t="e">
        <f t="shared" ref="T23" si="117">VLOOKUP(T22,$B$61:$I$91,2,1)</f>
        <v>#N/A</v>
      </c>
      <c r="U23" s="166" t="e">
        <f t="shared" ref="U23" si="118">VLOOKUP(U22,$B$61:$I$91,2,1)</f>
        <v>#N/A</v>
      </c>
      <c r="V23" s="166" t="e">
        <f t="shared" ref="V23" si="119">VLOOKUP(V22,$B$61:$I$91,2,1)</f>
        <v>#N/A</v>
      </c>
      <c r="W23" s="166" t="e">
        <f t="shared" ref="W23" si="120">VLOOKUP(W22,$B$61:$I$91,2,1)</f>
        <v>#N/A</v>
      </c>
      <c r="X23" s="167" t="e">
        <f t="shared" ref="X23" si="121">VLOOKUP(X22,$B$61:$I$91,2,1)</f>
        <v>#N/A</v>
      </c>
      <c r="Y23" s="165" t="e">
        <f t="shared" ref="Y23" si="122">VLOOKUP(Y22,$B$61:$I$91,2,1)</f>
        <v>#N/A</v>
      </c>
      <c r="Z23" s="166" t="e">
        <f t="shared" ref="Z23" si="123">VLOOKUP(Z22,$B$61:$I$91,2,1)</f>
        <v>#N/A</v>
      </c>
      <c r="AA23" s="166" t="e">
        <f t="shared" ref="AA23" si="124">VLOOKUP(AA22,$B$61:$I$91,2,1)</f>
        <v>#N/A</v>
      </c>
      <c r="AB23" s="166" t="e">
        <f t="shared" ref="AB23" si="125">VLOOKUP(AB22,$B$61:$I$91,2,1)</f>
        <v>#N/A</v>
      </c>
      <c r="AC23" s="166" t="e">
        <f t="shared" ref="AC23" si="126">VLOOKUP(AC22,$B$61:$I$91,2,1)</f>
        <v>#N/A</v>
      </c>
      <c r="AD23" s="166" t="e">
        <f t="shared" ref="AD23" si="127">VLOOKUP(AD22,$B$61:$I$91,2,1)</f>
        <v>#N/A</v>
      </c>
      <c r="AE23" s="167" t="e">
        <f t="shared" ref="AE23:AG23" si="128">VLOOKUP(AE22,$B$61:$I$91,2,1)</f>
        <v>#N/A</v>
      </c>
      <c r="AF23" s="446" t="e">
        <f t="shared" si="128"/>
        <v>#N/A</v>
      </c>
      <c r="AG23" s="446" t="e">
        <f t="shared" si="128"/>
        <v>#N/A</v>
      </c>
      <c r="AH23" s="447" t="e">
        <f t="shared" ref="AH23" si="129">VLOOKUP(AH22,$B$61:$I$91,2,1)</f>
        <v>#N/A</v>
      </c>
      <c r="AI23" s="700"/>
      <c r="AJ23" s="701"/>
      <c r="AK23" s="704"/>
      <c r="AL23" s="705"/>
      <c r="AM23" s="708"/>
      <c r="AN23" s="709"/>
      <c r="AO23" s="80"/>
    </row>
    <row r="24" spans="1:49" ht="15" customHeight="1">
      <c r="A24" s="692"/>
      <c r="B24" s="694"/>
      <c r="C24" s="696"/>
      <c r="D24" s="161"/>
      <c r="E24" s="82"/>
      <c r="F24" s="82"/>
      <c r="G24" s="82"/>
      <c r="H24" s="82"/>
      <c r="I24" s="82"/>
      <c r="J24" s="162"/>
      <c r="K24" s="163"/>
      <c r="L24" s="82"/>
      <c r="M24" s="82"/>
      <c r="N24" s="82"/>
      <c r="O24" s="82"/>
      <c r="P24" s="82"/>
      <c r="Q24" s="164"/>
      <c r="R24" s="161"/>
      <c r="S24" s="82"/>
      <c r="T24" s="82"/>
      <c r="U24" s="82"/>
      <c r="V24" s="82"/>
      <c r="W24" s="82"/>
      <c r="X24" s="162"/>
      <c r="Y24" s="161"/>
      <c r="Z24" s="82"/>
      <c r="AA24" s="82"/>
      <c r="AB24" s="82"/>
      <c r="AC24" s="82"/>
      <c r="AD24" s="82"/>
      <c r="AE24" s="162"/>
      <c r="AF24" s="444"/>
      <c r="AG24" s="444"/>
      <c r="AH24" s="445"/>
      <c r="AI24" s="713">
        <f>SUMIF(D25:AE25,"&gt;0")</f>
        <v>0</v>
      </c>
      <c r="AJ24" s="714"/>
      <c r="AK24" s="702">
        <f t="shared" ref="AK24" si="130">AI24/4</f>
        <v>0</v>
      </c>
      <c r="AL24" s="703"/>
      <c r="AM24" s="706">
        <f t="shared" ref="AM24" si="131">IFERROR(IF(AI24/4/$AC$57&gt;1,1,ROUNDDOWN(AI24/4/$AC$57,1)),0)</f>
        <v>0</v>
      </c>
      <c r="AN24" s="707"/>
      <c r="AO24" s="80"/>
      <c r="AP24" s="81"/>
      <c r="AQ24" s="81"/>
      <c r="AR24" s="81"/>
      <c r="AS24" s="81"/>
      <c r="AT24" s="106"/>
      <c r="AU24" s="106"/>
      <c r="AV24" s="106"/>
      <c r="AW24" s="106"/>
    </row>
    <row r="25" spans="1:49" ht="15" customHeight="1">
      <c r="A25" s="710"/>
      <c r="B25" s="711"/>
      <c r="C25" s="712"/>
      <c r="D25" s="165" t="e">
        <f t="shared" ref="D25:AE25" si="132">VLOOKUP(D24,$B$61:$I$91,2,1)</f>
        <v>#N/A</v>
      </c>
      <c r="E25" s="166" t="e">
        <f t="shared" si="132"/>
        <v>#N/A</v>
      </c>
      <c r="F25" s="166" t="e">
        <f t="shared" si="132"/>
        <v>#N/A</v>
      </c>
      <c r="G25" s="166" t="e">
        <f t="shared" si="132"/>
        <v>#N/A</v>
      </c>
      <c r="H25" s="166" t="e">
        <f t="shared" si="132"/>
        <v>#N/A</v>
      </c>
      <c r="I25" s="166" t="e">
        <f t="shared" si="132"/>
        <v>#N/A</v>
      </c>
      <c r="J25" s="167" t="e">
        <f t="shared" si="132"/>
        <v>#N/A</v>
      </c>
      <c r="K25" s="168" t="e">
        <f t="shared" si="132"/>
        <v>#N/A</v>
      </c>
      <c r="L25" s="166" t="e">
        <f t="shared" si="132"/>
        <v>#N/A</v>
      </c>
      <c r="M25" s="166" t="e">
        <f t="shared" si="132"/>
        <v>#N/A</v>
      </c>
      <c r="N25" s="166" t="e">
        <f t="shared" si="132"/>
        <v>#N/A</v>
      </c>
      <c r="O25" s="166" t="e">
        <f t="shared" si="132"/>
        <v>#N/A</v>
      </c>
      <c r="P25" s="166" t="e">
        <f t="shared" si="132"/>
        <v>#N/A</v>
      </c>
      <c r="Q25" s="169" t="e">
        <f t="shared" si="132"/>
        <v>#N/A</v>
      </c>
      <c r="R25" s="165" t="e">
        <f t="shared" si="132"/>
        <v>#N/A</v>
      </c>
      <c r="S25" s="166" t="e">
        <f t="shared" si="132"/>
        <v>#N/A</v>
      </c>
      <c r="T25" s="166" t="e">
        <f t="shared" si="132"/>
        <v>#N/A</v>
      </c>
      <c r="U25" s="166" t="e">
        <f t="shared" si="132"/>
        <v>#N/A</v>
      </c>
      <c r="V25" s="166" t="e">
        <f t="shared" si="132"/>
        <v>#N/A</v>
      </c>
      <c r="W25" s="166" t="e">
        <f t="shared" si="132"/>
        <v>#N/A</v>
      </c>
      <c r="X25" s="167" t="e">
        <f t="shared" si="132"/>
        <v>#N/A</v>
      </c>
      <c r="Y25" s="165" t="e">
        <f t="shared" si="132"/>
        <v>#N/A</v>
      </c>
      <c r="Z25" s="166" t="e">
        <f t="shared" si="132"/>
        <v>#N/A</v>
      </c>
      <c r="AA25" s="166" t="e">
        <f t="shared" si="132"/>
        <v>#N/A</v>
      </c>
      <c r="AB25" s="166" t="e">
        <f t="shared" si="132"/>
        <v>#N/A</v>
      </c>
      <c r="AC25" s="166" t="e">
        <f t="shared" si="132"/>
        <v>#N/A</v>
      </c>
      <c r="AD25" s="166" t="e">
        <f t="shared" si="132"/>
        <v>#N/A</v>
      </c>
      <c r="AE25" s="167" t="e">
        <f t="shared" si="132"/>
        <v>#N/A</v>
      </c>
      <c r="AF25" s="446" t="e">
        <f t="shared" ref="AF25:AH25" si="133">VLOOKUP(AF24,$B$61:$I$91,2,1)</f>
        <v>#N/A</v>
      </c>
      <c r="AG25" s="446" t="e">
        <f t="shared" si="133"/>
        <v>#N/A</v>
      </c>
      <c r="AH25" s="447" t="e">
        <f t="shared" si="133"/>
        <v>#N/A</v>
      </c>
      <c r="AI25" s="700"/>
      <c r="AJ25" s="701"/>
      <c r="AK25" s="704"/>
      <c r="AL25" s="705"/>
      <c r="AM25" s="708"/>
      <c r="AN25" s="709"/>
      <c r="AO25" s="80"/>
      <c r="AP25" s="81"/>
      <c r="AQ25" s="81"/>
      <c r="AR25" s="81"/>
      <c r="AS25" s="81"/>
      <c r="AT25" s="106"/>
      <c r="AU25" s="106"/>
      <c r="AV25" s="106"/>
      <c r="AW25" s="106"/>
    </row>
    <row r="26" spans="1:49" ht="15" customHeight="1">
      <c r="A26" s="692"/>
      <c r="B26" s="715"/>
      <c r="C26" s="696"/>
      <c r="D26" s="161"/>
      <c r="E26" s="82"/>
      <c r="F26" s="82"/>
      <c r="G26" s="82"/>
      <c r="H26" s="82"/>
      <c r="I26" s="82"/>
      <c r="J26" s="162"/>
      <c r="K26" s="163"/>
      <c r="L26" s="82"/>
      <c r="M26" s="82"/>
      <c r="N26" s="82"/>
      <c r="O26" s="82"/>
      <c r="P26" s="82"/>
      <c r="Q26" s="164"/>
      <c r="R26" s="161"/>
      <c r="S26" s="82"/>
      <c r="T26" s="82"/>
      <c r="U26" s="82"/>
      <c r="V26" s="82"/>
      <c r="W26" s="82"/>
      <c r="X26" s="162"/>
      <c r="Y26" s="161"/>
      <c r="Z26" s="82"/>
      <c r="AA26" s="82"/>
      <c r="AB26" s="82"/>
      <c r="AC26" s="82"/>
      <c r="AD26" s="82"/>
      <c r="AE26" s="162"/>
      <c r="AF26" s="444"/>
      <c r="AG26" s="444"/>
      <c r="AH26" s="445"/>
      <c r="AI26" s="713">
        <f>SUMIF(D27:AE27,"&gt;0")</f>
        <v>0</v>
      </c>
      <c r="AJ26" s="714"/>
      <c r="AK26" s="702">
        <f t="shared" ref="AK26" si="134">AI26/4</f>
        <v>0</v>
      </c>
      <c r="AL26" s="703"/>
      <c r="AM26" s="706">
        <f t="shared" ref="AM26" si="135">IFERROR(IF(AI26/4/$AC$57&gt;1,1,ROUNDDOWN(AI26/4/$AC$57,1)),0)</f>
        <v>0</v>
      </c>
      <c r="AN26" s="707"/>
      <c r="AO26" s="80"/>
      <c r="AP26" s="81"/>
      <c r="AQ26" s="81"/>
      <c r="AR26" s="81"/>
      <c r="AS26" s="81"/>
      <c r="AT26" s="106"/>
      <c r="AU26" s="106"/>
      <c r="AV26" s="106"/>
      <c r="AW26" s="106"/>
    </row>
    <row r="27" spans="1:49" ht="15" customHeight="1">
      <c r="A27" s="710"/>
      <c r="B27" s="716"/>
      <c r="C27" s="712"/>
      <c r="D27" s="165" t="e">
        <f t="shared" ref="D27:AE27" si="136">VLOOKUP(D26,$B$61:$I$91,2,1)</f>
        <v>#N/A</v>
      </c>
      <c r="E27" s="166" t="e">
        <f t="shared" si="136"/>
        <v>#N/A</v>
      </c>
      <c r="F27" s="166" t="e">
        <f t="shared" si="136"/>
        <v>#N/A</v>
      </c>
      <c r="G27" s="166" t="e">
        <f t="shared" si="136"/>
        <v>#N/A</v>
      </c>
      <c r="H27" s="166" t="e">
        <f t="shared" si="136"/>
        <v>#N/A</v>
      </c>
      <c r="I27" s="166" t="e">
        <f t="shared" si="136"/>
        <v>#N/A</v>
      </c>
      <c r="J27" s="167" t="e">
        <f t="shared" si="136"/>
        <v>#N/A</v>
      </c>
      <c r="K27" s="168" t="e">
        <f t="shared" si="136"/>
        <v>#N/A</v>
      </c>
      <c r="L27" s="166" t="e">
        <f t="shared" si="136"/>
        <v>#N/A</v>
      </c>
      <c r="M27" s="166" t="e">
        <f t="shared" si="136"/>
        <v>#N/A</v>
      </c>
      <c r="N27" s="166" t="e">
        <f t="shared" si="136"/>
        <v>#N/A</v>
      </c>
      <c r="O27" s="166" t="e">
        <f t="shared" si="136"/>
        <v>#N/A</v>
      </c>
      <c r="P27" s="166" t="e">
        <f t="shared" si="136"/>
        <v>#N/A</v>
      </c>
      <c r="Q27" s="169" t="e">
        <f t="shared" si="136"/>
        <v>#N/A</v>
      </c>
      <c r="R27" s="165" t="e">
        <f t="shared" si="136"/>
        <v>#N/A</v>
      </c>
      <c r="S27" s="166" t="e">
        <f t="shared" si="136"/>
        <v>#N/A</v>
      </c>
      <c r="T27" s="166" t="e">
        <f t="shared" si="136"/>
        <v>#N/A</v>
      </c>
      <c r="U27" s="166" t="e">
        <f t="shared" si="136"/>
        <v>#N/A</v>
      </c>
      <c r="V27" s="166" t="e">
        <f t="shared" si="136"/>
        <v>#N/A</v>
      </c>
      <c r="W27" s="166" t="e">
        <f t="shared" si="136"/>
        <v>#N/A</v>
      </c>
      <c r="X27" s="167" t="e">
        <f t="shared" si="136"/>
        <v>#N/A</v>
      </c>
      <c r="Y27" s="165" t="e">
        <f t="shared" si="136"/>
        <v>#N/A</v>
      </c>
      <c r="Z27" s="166" t="e">
        <f t="shared" si="136"/>
        <v>#N/A</v>
      </c>
      <c r="AA27" s="166" t="e">
        <f t="shared" si="136"/>
        <v>#N/A</v>
      </c>
      <c r="AB27" s="166" t="e">
        <f t="shared" si="136"/>
        <v>#N/A</v>
      </c>
      <c r="AC27" s="166" t="e">
        <f t="shared" si="136"/>
        <v>#N/A</v>
      </c>
      <c r="AD27" s="166" t="e">
        <f t="shared" si="136"/>
        <v>#N/A</v>
      </c>
      <c r="AE27" s="167" t="e">
        <f t="shared" si="136"/>
        <v>#N/A</v>
      </c>
      <c r="AF27" s="446" t="e">
        <f t="shared" ref="AF27:AH27" si="137">VLOOKUP(AF26,$B$61:$I$91,2,1)</f>
        <v>#N/A</v>
      </c>
      <c r="AG27" s="446" t="e">
        <f t="shared" si="137"/>
        <v>#N/A</v>
      </c>
      <c r="AH27" s="447" t="e">
        <f t="shared" si="137"/>
        <v>#N/A</v>
      </c>
      <c r="AI27" s="700"/>
      <c r="AJ27" s="701"/>
      <c r="AK27" s="704"/>
      <c r="AL27" s="705"/>
      <c r="AM27" s="708"/>
      <c r="AN27" s="709"/>
      <c r="AO27" s="80"/>
    </row>
    <row r="28" spans="1:49" ht="15" customHeight="1">
      <c r="A28" s="692"/>
      <c r="B28" s="694"/>
      <c r="C28" s="696"/>
      <c r="D28" s="161"/>
      <c r="E28" s="82"/>
      <c r="F28" s="82"/>
      <c r="G28" s="82"/>
      <c r="H28" s="82"/>
      <c r="I28" s="82"/>
      <c r="J28" s="162"/>
      <c r="K28" s="163"/>
      <c r="L28" s="82"/>
      <c r="M28" s="82"/>
      <c r="N28" s="82"/>
      <c r="O28" s="82"/>
      <c r="P28" s="82"/>
      <c r="Q28" s="164"/>
      <c r="R28" s="161"/>
      <c r="S28" s="82"/>
      <c r="T28" s="82"/>
      <c r="U28" s="82"/>
      <c r="V28" s="82"/>
      <c r="W28" s="82"/>
      <c r="X28" s="162"/>
      <c r="Y28" s="161"/>
      <c r="Z28" s="82"/>
      <c r="AA28" s="82"/>
      <c r="AB28" s="82"/>
      <c r="AC28" s="82"/>
      <c r="AD28" s="82"/>
      <c r="AE28" s="162"/>
      <c r="AF28" s="444"/>
      <c r="AG28" s="444"/>
      <c r="AH28" s="445"/>
      <c r="AI28" s="713">
        <f>SUMIF(D29:AE29,"&gt;0")</f>
        <v>0</v>
      </c>
      <c r="AJ28" s="714"/>
      <c r="AK28" s="702">
        <f t="shared" ref="AK28" si="138">AI28/4</f>
        <v>0</v>
      </c>
      <c r="AL28" s="703"/>
      <c r="AM28" s="706">
        <f t="shared" ref="AM28" si="139">IFERROR(IF(AI28/4/$AC$57&gt;1,1,ROUNDDOWN(AI28/4/$AC$57,1)),0)</f>
        <v>0</v>
      </c>
      <c r="AN28" s="707"/>
      <c r="AO28" s="80"/>
    </row>
    <row r="29" spans="1:49" ht="15" customHeight="1">
      <c r="A29" s="710"/>
      <c r="B29" s="711"/>
      <c r="C29" s="712"/>
      <c r="D29" s="165" t="e">
        <f t="shared" ref="D29:AE29" si="140">VLOOKUP(D28,$B$61:$I$91,2,1)</f>
        <v>#N/A</v>
      </c>
      <c r="E29" s="166" t="e">
        <f t="shared" si="140"/>
        <v>#N/A</v>
      </c>
      <c r="F29" s="166" t="e">
        <f t="shared" si="140"/>
        <v>#N/A</v>
      </c>
      <c r="G29" s="166" t="e">
        <f t="shared" si="140"/>
        <v>#N/A</v>
      </c>
      <c r="H29" s="166" t="e">
        <f t="shared" si="140"/>
        <v>#N/A</v>
      </c>
      <c r="I29" s="166" t="e">
        <f t="shared" si="140"/>
        <v>#N/A</v>
      </c>
      <c r="J29" s="167" t="e">
        <f t="shared" si="140"/>
        <v>#N/A</v>
      </c>
      <c r="K29" s="168" t="e">
        <f t="shared" si="140"/>
        <v>#N/A</v>
      </c>
      <c r="L29" s="166" t="e">
        <f t="shared" si="140"/>
        <v>#N/A</v>
      </c>
      <c r="M29" s="166" t="e">
        <f t="shared" si="140"/>
        <v>#N/A</v>
      </c>
      <c r="N29" s="166" t="e">
        <f t="shared" si="140"/>
        <v>#N/A</v>
      </c>
      <c r="O29" s="166" t="e">
        <f t="shared" si="140"/>
        <v>#N/A</v>
      </c>
      <c r="P29" s="166" t="e">
        <f t="shared" si="140"/>
        <v>#N/A</v>
      </c>
      <c r="Q29" s="169" t="e">
        <f t="shared" si="140"/>
        <v>#N/A</v>
      </c>
      <c r="R29" s="165" t="e">
        <f t="shared" si="140"/>
        <v>#N/A</v>
      </c>
      <c r="S29" s="166" t="e">
        <f t="shared" si="140"/>
        <v>#N/A</v>
      </c>
      <c r="T29" s="166" t="e">
        <f t="shared" si="140"/>
        <v>#N/A</v>
      </c>
      <c r="U29" s="166" t="e">
        <f t="shared" si="140"/>
        <v>#N/A</v>
      </c>
      <c r="V29" s="166" t="e">
        <f t="shared" si="140"/>
        <v>#N/A</v>
      </c>
      <c r="W29" s="166" t="e">
        <f t="shared" si="140"/>
        <v>#N/A</v>
      </c>
      <c r="X29" s="167" t="e">
        <f t="shared" si="140"/>
        <v>#N/A</v>
      </c>
      <c r="Y29" s="165" t="e">
        <f t="shared" si="140"/>
        <v>#N/A</v>
      </c>
      <c r="Z29" s="166" t="e">
        <f t="shared" si="140"/>
        <v>#N/A</v>
      </c>
      <c r="AA29" s="166" t="e">
        <f t="shared" si="140"/>
        <v>#N/A</v>
      </c>
      <c r="AB29" s="166" t="e">
        <f t="shared" si="140"/>
        <v>#N/A</v>
      </c>
      <c r="AC29" s="166" t="e">
        <f t="shared" si="140"/>
        <v>#N/A</v>
      </c>
      <c r="AD29" s="166" t="e">
        <f t="shared" si="140"/>
        <v>#N/A</v>
      </c>
      <c r="AE29" s="167" t="e">
        <f t="shared" si="140"/>
        <v>#N/A</v>
      </c>
      <c r="AF29" s="446" t="e">
        <f t="shared" ref="AF29:AH29" si="141">VLOOKUP(AF28,$B$61:$I$91,2,1)</f>
        <v>#N/A</v>
      </c>
      <c r="AG29" s="446" t="e">
        <f t="shared" si="141"/>
        <v>#N/A</v>
      </c>
      <c r="AH29" s="447" t="e">
        <f t="shared" si="141"/>
        <v>#N/A</v>
      </c>
      <c r="AI29" s="700"/>
      <c r="AJ29" s="701"/>
      <c r="AK29" s="704"/>
      <c r="AL29" s="705"/>
      <c r="AM29" s="708"/>
      <c r="AN29" s="709"/>
      <c r="AO29" s="80"/>
    </row>
    <row r="30" spans="1:49" ht="15" customHeight="1">
      <c r="A30" s="692"/>
      <c r="B30" s="694"/>
      <c r="C30" s="696"/>
      <c r="D30" s="161"/>
      <c r="E30" s="82"/>
      <c r="F30" s="82"/>
      <c r="G30" s="82"/>
      <c r="H30" s="82"/>
      <c r="I30" s="82"/>
      <c r="J30" s="162"/>
      <c r="K30" s="163"/>
      <c r="L30" s="82"/>
      <c r="M30" s="82"/>
      <c r="N30" s="82"/>
      <c r="O30" s="82"/>
      <c r="P30" s="82"/>
      <c r="Q30" s="164"/>
      <c r="R30" s="161"/>
      <c r="S30" s="82"/>
      <c r="T30" s="82"/>
      <c r="U30" s="82"/>
      <c r="V30" s="82"/>
      <c r="W30" s="82"/>
      <c r="X30" s="162"/>
      <c r="Y30" s="161"/>
      <c r="Z30" s="82"/>
      <c r="AA30" s="82"/>
      <c r="AB30" s="82"/>
      <c r="AC30" s="82"/>
      <c r="AD30" s="82"/>
      <c r="AE30" s="162"/>
      <c r="AF30" s="444"/>
      <c r="AG30" s="444"/>
      <c r="AH30" s="445"/>
      <c r="AI30" s="713">
        <f>SUMIF(D31:AE31,"&gt;0")</f>
        <v>0</v>
      </c>
      <c r="AJ30" s="714"/>
      <c r="AK30" s="702">
        <f t="shared" ref="AK30" si="142">AI30/4</f>
        <v>0</v>
      </c>
      <c r="AL30" s="703"/>
      <c r="AM30" s="706">
        <f t="shared" ref="AM30" si="143">IFERROR(IF(AI30/4/$AC$57&gt;1,1,ROUNDDOWN(AI30/4/$AC$57,1)),0)</f>
        <v>0</v>
      </c>
      <c r="AN30" s="707"/>
      <c r="AO30" s="80"/>
    </row>
    <row r="31" spans="1:49" ht="15" customHeight="1">
      <c r="A31" s="710"/>
      <c r="B31" s="711"/>
      <c r="C31" s="712"/>
      <c r="D31" s="165" t="e">
        <f t="shared" ref="D31:AE31" si="144">VLOOKUP(D30,$B$61:$I$91,2,1)</f>
        <v>#N/A</v>
      </c>
      <c r="E31" s="166" t="e">
        <f t="shared" si="144"/>
        <v>#N/A</v>
      </c>
      <c r="F31" s="166" t="e">
        <f t="shared" si="144"/>
        <v>#N/A</v>
      </c>
      <c r="G31" s="166" t="e">
        <f t="shared" si="144"/>
        <v>#N/A</v>
      </c>
      <c r="H31" s="166" t="e">
        <f t="shared" si="144"/>
        <v>#N/A</v>
      </c>
      <c r="I31" s="166" t="e">
        <f t="shared" si="144"/>
        <v>#N/A</v>
      </c>
      <c r="J31" s="167" t="e">
        <f t="shared" si="144"/>
        <v>#N/A</v>
      </c>
      <c r="K31" s="168" t="e">
        <f t="shared" si="144"/>
        <v>#N/A</v>
      </c>
      <c r="L31" s="166" t="e">
        <f t="shared" si="144"/>
        <v>#N/A</v>
      </c>
      <c r="M31" s="166" t="e">
        <f t="shared" si="144"/>
        <v>#N/A</v>
      </c>
      <c r="N31" s="166" t="e">
        <f t="shared" si="144"/>
        <v>#N/A</v>
      </c>
      <c r="O31" s="166" t="e">
        <f t="shared" si="144"/>
        <v>#N/A</v>
      </c>
      <c r="P31" s="166" t="e">
        <f t="shared" si="144"/>
        <v>#N/A</v>
      </c>
      <c r="Q31" s="169" t="e">
        <f t="shared" si="144"/>
        <v>#N/A</v>
      </c>
      <c r="R31" s="165" t="e">
        <f t="shared" si="144"/>
        <v>#N/A</v>
      </c>
      <c r="S31" s="166" t="e">
        <f t="shared" si="144"/>
        <v>#N/A</v>
      </c>
      <c r="T31" s="166" t="e">
        <f t="shared" si="144"/>
        <v>#N/A</v>
      </c>
      <c r="U31" s="166" t="e">
        <f t="shared" si="144"/>
        <v>#N/A</v>
      </c>
      <c r="V31" s="166" t="e">
        <f t="shared" si="144"/>
        <v>#N/A</v>
      </c>
      <c r="W31" s="166" t="e">
        <f t="shared" si="144"/>
        <v>#N/A</v>
      </c>
      <c r="X31" s="167" t="e">
        <f t="shared" si="144"/>
        <v>#N/A</v>
      </c>
      <c r="Y31" s="165" t="e">
        <f t="shared" si="144"/>
        <v>#N/A</v>
      </c>
      <c r="Z31" s="166" t="e">
        <f t="shared" si="144"/>
        <v>#N/A</v>
      </c>
      <c r="AA31" s="166" t="e">
        <f t="shared" si="144"/>
        <v>#N/A</v>
      </c>
      <c r="AB31" s="166" t="e">
        <f t="shared" si="144"/>
        <v>#N/A</v>
      </c>
      <c r="AC31" s="166" t="e">
        <f t="shared" si="144"/>
        <v>#N/A</v>
      </c>
      <c r="AD31" s="166" t="e">
        <f t="shared" si="144"/>
        <v>#N/A</v>
      </c>
      <c r="AE31" s="167" t="e">
        <f t="shared" si="144"/>
        <v>#N/A</v>
      </c>
      <c r="AF31" s="446" t="e">
        <f t="shared" ref="AF31:AH31" si="145">VLOOKUP(AF30,$B$61:$I$91,2,1)</f>
        <v>#N/A</v>
      </c>
      <c r="AG31" s="446" t="e">
        <f t="shared" si="145"/>
        <v>#N/A</v>
      </c>
      <c r="AH31" s="447" t="e">
        <f t="shared" si="145"/>
        <v>#N/A</v>
      </c>
      <c r="AI31" s="700"/>
      <c r="AJ31" s="701"/>
      <c r="AK31" s="704"/>
      <c r="AL31" s="705"/>
      <c r="AM31" s="708"/>
      <c r="AN31" s="709"/>
      <c r="AO31" s="80"/>
    </row>
    <row r="32" spans="1:49" ht="15" customHeight="1">
      <c r="A32" s="692"/>
      <c r="B32" s="694"/>
      <c r="C32" s="696"/>
      <c r="D32" s="161"/>
      <c r="E32" s="82"/>
      <c r="F32" s="82"/>
      <c r="G32" s="82"/>
      <c r="H32" s="82"/>
      <c r="I32" s="82"/>
      <c r="J32" s="162"/>
      <c r="K32" s="163"/>
      <c r="L32" s="82"/>
      <c r="M32" s="82"/>
      <c r="N32" s="82"/>
      <c r="O32" s="82"/>
      <c r="P32" s="82"/>
      <c r="Q32" s="164"/>
      <c r="R32" s="161"/>
      <c r="S32" s="82"/>
      <c r="T32" s="82"/>
      <c r="U32" s="82"/>
      <c r="V32" s="82"/>
      <c r="W32" s="82"/>
      <c r="X32" s="162"/>
      <c r="Y32" s="161"/>
      <c r="Z32" s="82"/>
      <c r="AA32" s="82"/>
      <c r="AB32" s="82"/>
      <c r="AC32" s="82"/>
      <c r="AD32" s="82"/>
      <c r="AE32" s="162"/>
      <c r="AF32" s="444"/>
      <c r="AG32" s="444"/>
      <c r="AH32" s="445"/>
      <c r="AI32" s="713">
        <f>SUMIF(D33:AE33,"&gt;0")</f>
        <v>0</v>
      </c>
      <c r="AJ32" s="714"/>
      <c r="AK32" s="702">
        <f t="shared" ref="AK32" si="146">AI32/4</f>
        <v>0</v>
      </c>
      <c r="AL32" s="703"/>
      <c r="AM32" s="706">
        <f t="shared" ref="AM32" si="147">IFERROR(IF(AI32/4/$AC$57&gt;1,1,ROUNDDOWN(AI32/4/$AC$57,1)),0)</f>
        <v>0</v>
      </c>
      <c r="AN32" s="707"/>
      <c r="AO32" s="80"/>
      <c r="AP32" s="81"/>
      <c r="AQ32" s="81"/>
      <c r="AR32" s="81"/>
      <c r="AS32" s="81"/>
      <c r="AT32" s="106"/>
      <c r="AU32" s="106"/>
      <c r="AV32" s="106"/>
      <c r="AW32" s="106"/>
    </row>
    <row r="33" spans="1:49" ht="15" customHeight="1">
      <c r="A33" s="710"/>
      <c r="B33" s="711"/>
      <c r="C33" s="712"/>
      <c r="D33" s="165" t="e">
        <f t="shared" ref="D33:AE33" si="148">VLOOKUP(D32,$B$61:$I$91,2,1)</f>
        <v>#N/A</v>
      </c>
      <c r="E33" s="166" t="e">
        <f t="shared" si="148"/>
        <v>#N/A</v>
      </c>
      <c r="F33" s="166" t="e">
        <f t="shared" si="148"/>
        <v>#N/A</v>
      </c>
      <c r="G33" s="166" t="e">
        <f t="shared" si="148"/>
        <v>#N/A</v>
      </c>
      <c r="H33" s="166" t="e">
        <f t="shared" si="148"/>
        <v>#N/A</v>
      </c>
      <c r="I33" s="166" t="e">
        <f t="shared" si="148"/>
        <v>#N/A</v>
      </c>
      <c r="J33" s="167" t="e">
        <f t="shared" si="148"/>
        <v>#N/A</v>
      </c>
      <c r="K33" s="168" t="e">
        <f t="shared" si="148"/>
        <v>#N/A</v>
      </c>
      <c r="L33" s="166" t="e">
        <f t="shared" si="148"/>
        <v>#N/A</v>
      </c>
      <c r="M33" s="166" t="e">
        <f t="shared" si="148"/>
        <v>#N/A</v>
      </c>
      <c r="N33" s="166" t="e">
        <f t="shared" si="148"/>
        <v>#N/A</v>
      </c>
      <c r="O33" s="166" t="e">
        <f t="shared" si="148"/>
        <v>#N/A</v>
      </c>
      <c r="P33" s="166" t="e">
        <f t="shared" si="148"/>
        <v>#N/A</v>
      </c>
      <c r="Q33" s="169" t="e">
        <f t="shared" si="148"/>
        <v>#N/A</v>
      </c>
      <c r="R33" s="165" t="e">
        <f t="shared" si="148"/>
        <v>#N/A</v>
      </c>
      <c r="S33" s="166" t="e">
        <f t="shared" si="148"/>
        <v>#N/A</v>
      </c>
      <c r="T33" s="166" t="e">
        <f t="shared" si="148"/>
        <v>#N/A</v>
      </c>
      <c r="U33" s="166" t="e">
        <f t="shared" si="148"/>
        <v>#N/A</v>
      </c>
      <c r="V33" s="166" t="e">
        <f t="shared" si="148"/>
        <v>#N/A</v>
      </c>
      <c r="W33" s="166" t="e">
        <f t="shared" si="148"/>
        <v>#N/A</v>
      </c>
      <c r="X33" s="167" t="e">
        <f t="shared" si="148"/>
        <v>#N/A</v>
      </c>
      <c r="Y33" s="165" t="e">
        <f t="shared" si="148"/>
        <v>#N/A</v>
      </c>
      <c r="Z33" s="166" t="e">
        <f t="shared" si="148"/>
        <v>#N/A</v>
      </c>
      <c r="AA33" s="166" t="e">
        <f t="shared" si="148"/>
        <v>#N/A</v>
      </c>
      <c r="AB33" s="166" t="e">
        <f t="shared" si="148"/>
        <v>#N/A</v>
      </c>
      <c r="AC33" s="166" t="e">
        <f t="shared" si="148"/>
        <v>#N/A</v>
      </c>
      <c r="AD33" s="166" t="e">
        <f t="shared" si="148"/>
        <v>#N/A</v>
      </c>
      <c r="AE33" s="167" t="e">
        <f t="shared" si="148"/>
        <v>#N/A</v>
      </c>
      <c r="AF33" s="446" t="e">
        <f t="shared" ref="AF33:AH33" si="149">VLOOKUP(AF32,$B$61:$I$91,2,1)</f>
        <v>#N/A</v>
      </c>
      <c r="AG33" s="446" t="e">
        <f t="shared" si="149"/>
        <v>#N/A</v>
      </c>
      <c r="AH33" s="447" t="e">
        <f t="shared" si="149"/>
        <v>#N/A</v>
      </c>
      <c r="AI33" s="700"/>
      <c r="AJ33" s="701"/>
      <c r="AK33" s="704"/>
      <c r="AL33" s="705"/>
      <c r="AM33" s="708"/>
      <c r="AN33" s="709"/>
      <c r="AO33" s="80"/>
      <c r="AP33" s="81"/>
      <c r="AQ33" s="81"/>
      <c r="AR33" s="81"/>
      <c r="AS33" s="81"/>
      <c r="AT33" s="106"/>
      <c r="AU33" s="106"/>
      <c r="AV33" s="106"/>
      <c r="AW33" s="106"/>
    </row>
    <row r="34" spans="1:49" ht="15" customHeight="1">
      <c r="A34" s="692"/>
      <c r="B34" s="715"/>
      <c r="C34" s="696"/>
      <c r="D34" s="161"/>
      <c r="E34" s="82"/>
      <c r="F34" s="82"/>
      <c r="G34" s="82"/>
      <c r="H34" s="82"/>
      <c r="I34" s="82"/>
      <c r="J34" s="162"/>
      <c r="K34" s="163"/>
      <c r="L34" s="82"/>
      <c r="M34" s="82"/>
      <c r="N34" s="82"/>
      <c r="O34" s="82"/>
      <c r="P34" s="82"/>
      <c r="Q34" s="164"/>
      <c r="R34" s="161"/>
      <c r="S34" s="82"/>
      <c r="T34" s="82"/>
      <c r="U34" s="82"/>
      <c r="V34" s="82"/>
      <c r="W34" s="82"/>
      <c r="X34" s="162"/>
      <c r="Y34" s="161"/>
      <c r="Z34" s="82"/>
      <c r="AA34" s="82"/>
      <c r="AB34" s="82"/>
      <c r="AC34" s="82"/>
      <c r="AD34" s="82"/>
      <c r="AE34" s="162"/>
      <c r="AF34" s="444"/>
      <c r="AG34" s="444"/>
      <c r="AH34" s="445"/>
      <c r="AI34" s="713">
        <f>SUMIF(D35:AE35,"&gt;0")</f>
        <v>0</v>
      </c>
      <c r="AJ34" s="714"/>
      <c r="AK34" s="702">
        <f t="shared" ref="AK34" si="150">AI34/4</f>
        <v>0</v>
      </c>
      <c r="AL34" s="703"/>
      <c r="AM34" s="706">
        <f t="shared" ref="AM34" si="151">IFERROR(IF(AI34/4/$AC$57&gt;1,1,ROUNDDOWN(AI34/4/$AC$57,1)),0)</f>
        <v>0</v>
      </c>
      <c r="AN34" s="707"/>
      <c r="AO34" s="80"/>
      <c r="AP34" s="81"/>
      <c r="AQ34" s="81"/>
      <c r="AR34" s="81"/>
      <c r="AS34" s="81"/>
      <c r="AT34" s="106"/>
      <c r="AU34" s="106"/>
      <c r="AV34" s="106"/>
      <c r="AW34" s="106"/>
    </row>
    <row r="35" spans="1:49" ht="15" customHeight="1">
      <c r="A35" s="710"/>
      <c r="B35" s="716"/>
      <c r="C35" s="712"/>
      <c r="D35" s="165" t="e">
        <f t="shared" ref="D35:AE35" si="152">VLOOKUP(D34,$B$61:$I$91,2,1)</f>
        <v>#N/A</v>
      </c>
      <c r="E35" s="166" t="e">
        <f t="shared" si="152"/>
        <v>#N/A</v>
      </c>
      <c r="F35" s="166" t="e">
        <f t="shared" si="152"/>
        <v>#N/A</v>
      </c>
      <c r="G35" s="166" t="e">
        <f t="shared" si="152"/>
        <v>#N/A</v>
      </c>
      <c r="H35" s="166" t="e">
        <f t="shared" si="152"/>
        <v>#N/A</v>
      </c>
      <c r="I35" s="166" t="e">
        <f t="shared" si="152"/>
        <v>#N/A</v>
      </c>
      <c r="J35" s="167" t="e">
        <f t="shared" si="152"/>
        <v>#N/A</v>
      </c>
      <c r="K35" s="168" t="e">
        <f t="shared" si="152"/>
        <v>#N/A</v>
      </c>
      <c r="L35" s="166" t="e">
        <f t="shared" si="152"/>
        <v>#N/A</v>
      </c>
      <c r="M35" s="166" t="e">
        <f t="shared" si="152"/>
        <v>#N/A</v>
      </c>
      <c r="N35" s="166" t="e">
        <f t="shared" si="152"/>
        <v>#N/A</v>
      </c>
      <c r="O35" s="166" t="e">
        <f t="shared" si="152"/>
        <v>#N/A</v>
      </c>
      <c r="P35" s="166" t="e">
        <f t="shared" si="152"/>
        <v>#N/A</v>
      </c>
      <c r="Q35" s="169" t="e">
        <f t="shared" si="152"/>
        <v>#N/A</v>
      </c>
      <c r="R35" s="165" t="e">
        <f t="shared" si="152"/>
        <v>#N/A</v>
      </c>
      <c r="S35" s="166" t="e">
        <f t="shared" si="152"/>
        <v>#N/A</v>
      </c>
      <c r="T35" s="166" t="e">
        <f t="shared" si="152"/>
        <v>#N/A</v>
      </c>
      <c r="U35" s="166" t="e">
        <f t="shared" si="152"/>
        <v>#N/A</v>
      </c>
      <c r="V35" s="166" t="e">
        <f t="shared" si="152"/>
        <v>#N/A</v>
      </c>
      <c r="W35" s="166" t="e">
        <f t="shared" si="152"/>
        <v>#N/A</v>
      </c>
      <c r="X35" s="167" t="e">
        <f t="shared" si="152"/>
        <v>#N/A</v>
      </c>
      <c r="Y35" s="165" t="e">
        <f t="shared" si="152"/>
        <v>#N/A</v>
      </c>
      <c r="Z35" s="166" t="e">
        <f t="shared" si="152"/>
        <v>#N/A</v>
      </c>
      <c r="AA35" s="166" t="e">
        <f t="shared" si="152"/>
        <v>#N/A</v>
      </c>
      <c r="AB35" s="166" t="e">
        <f t="shared" si="152"/>
        <v>#N/A</v>
      </c>
      <c r="AC35" s="166" t="e">
        <f t="shared" si="152"/>
        <v>#N/A</v>
      </c>
      <c r="AD35" s="166" t="e">
        <f t="shared" si="152"/>
        <v>#N/A</v>
      </c>
      <c r="AE35" s="167" t="e">
        <f t="shared" si="152"/>
        <v>#N/A</v>
      </c>
      <c r="AF35" s="446" t="e">
        <f t="shared" ref="AF35:AH35" si="153">VLOOKUP(AF34,$B$61:$I$91,2,1)</f>
        <v>#N/A</v>
      </c>
      <c r="AG35" s="446" t="e">
        <f t="shared" si="153"/>
        <v>#N/A</v>
      </c>
      <c r="AH35" s="447" t="e">
        <f t="shared" si="153"/>
        <v>#N/A</v>
      </c>
      <c r="AI35" s="700"/>
      <c r="AJ35" s="701"/>
      <c r="AK35" s="704"/>
      <c r="AL35" s="705"/>
      <c r="AM35" s="708"/>
      <c r="AN35" s="709"/>
      <c r="AO35" s="80"/>
    </row>
    <row r="36" spans="1:49" ht="15" customHeight="1">
      <c r="A36" s="692"/>
      <c r="B36" s="694"/>
      <c r="C36" s="696"/>
      <c r="D36" s="161"/>
      <c r="E36" s="82"/>
      <c r="F36" s="82"/>
      <c r="G36" s="82"/>
      <c r="H36" s="82"/>
      <c r="I36" s="82"/>
      <c r="J36" s="162"/>
      <c r="K36" s="163"/>
      <c r="L36" s="82"/>
      <c r="M36" s="82"/>
      <c r="N36" s="82"/>
      <c r="O36" s="82"/>
      <c r="P36" s="82"/>
      <c r="Q36" s="164"/>
      <c r="R36" s="161"/>
      <c r="S36" s="82"/>
      <c r="T36" s="82"/>
      <c r="U36" s="82"/>
      <c r="V36" s="82"/>
      <c r="W36" s="82"/>
      <c r="X36" s="162"/>
      <c r="Y36" s="161"/>
      <c r="Z36" s="82"/>
      <c r="AA36" s="82"/>
      <c r="AB36" s="82"/>
      <c r="AC36" s="82"/>
      <c r="AD36" s="82"/>
      <c r="AE36" s="162"/>
      <c r="AF36" s="444"/>
      <c r="AG36" s="444"/>
      <c r="AH36" s="445"/>
      <c r="AI36" s="713">
        <f>SUMIF(D37:AE37,"&gt;0")</f>
        <v>0</v>
      </c>
      <c r="AJ36" s="714"/>
      <c r="AK36" s="702">
        <f t="shared" ref="AK36" si="154">AI36/4</f>
        <v>0</v>
      </c>
      <c r="AL36" s="703"/>
      <c r="AM36" s="706">
        <f t="shared" ref="AM36" si="155">IFERROR(IF(AI36/4/$AC$57&gt;1,1,ROUNDDOWN(AI36/4/$AC$57,1)),0)</f>
        <v>0</v>
      </c>
      <c r="AN36" s="707"/>
      <c r="AO36" s="80"/>
    </row>
    <row r="37" spans="1:49" ht="15" customHeight="1">
      <c r="A37" s="710"/>
      <c r="B37" s="711"/>
      <c r="C37" s="712"/>
      <c r="D37" s="165" t="e">
        <f t="shared" ref="D37:AE37" si="156">VLOOKUP(D36,$B$61:$I$91,2,1)</f>
        <v>#N/A</v>
      </c>
      <c r="E37" s="166" t="e">
        <f t="shared" si="156"/>
        <v>#N/A</v>
      </c>
      <c r="F37" s="166" t="e">
        <f t="shared" si="156"/>
        <v>#N/A</v>
      </c>
      <c r="G37" s="166" t="e">
        <f t="shared" si="156"/>
        <v>#N/A</v>
      </c>
      <c r="H37" s="166" t="e">
        <f t="shared" si="156"/>
        <v>#N/A</v>
      </c>
      <c r="I37" s="166" t="e">
        <f t="shared" si="156"/>
        <v>#N/A</v>
      </c>
      <c r="J37" s="167" t="e">
        <f t="shared" si="156"/>
        <v>#N/A</v>
      </c>
      <c r="K37" s="168" t="e">
        <f t="shared" si="156"/>
        <v>#N/A</v>
      </c>
      <c r="L37" s="166" t="e">
        <f t="shared" si="156"/>
        <v>#N/A</v>
      </c>
      <c r="M37" s="166" t="e">
        <f t="shared" si="156"/>
        <v>#N/A</v>
      </c>
      <c r="N37" s="166" t="e">
        <f t="shared" si="156"/>
        <v>#N/A</v>
      </c>
      <c r="O37" s="166" t="e">
        <f t="shared" si="156"/>
        <v>#N/A</v>
      </c>
      <c r="P37" s="166" t="e">
        <f t="shared" si="156"/>
        <v>#N/A</v>
      </c>
      <c r="Q37" s="169" t="e">
        <f t="shared" si="156"/>
        <v>#N/A</v>
      </c>
      <c r="R37" s="165" t="e">
        <f t="shared" si="156"/>
        <v>#N/A</v>
      </c>
      <c r="S37" s="166" t="e">
        <f t="shared" si="156"/>
        <v>#N/A</v>
      </c>
      <c r="T37" s="166" t="e">
        <f t="shared" si="156"/>
        <v>#N/A</v>
      </c>
      <c r="U37" s="166" t="e">
        <f t="shared" si="156"/>
        <v>#N/A</v>
      </c>
      <c r="V37" s="166" t="e">
        <f t="shared" si="156"/>
        <v>#N/A</v>
      </c>
      <c r="W37" s="166" t="e">
        <f t="shared" si="156"/>
        <v>#N/A</v>
      </c>
      <c r="X37" s="167" t="e">
        <f t="shared" si="156"/>
        <v>#N/A</v>
      </c>
      <c r="Y37" s="165" t="e">
        <f t="shared" si="156"/>
        <v>#N/A</v>
      </c>
      <c r="Z37" s="166" t="e">
        <f t="shared" si="156"/>
        <v>#N/A</v>
      </c>
      <c r="AA37" s="166" t="e">
        <f t="shared" si="156"/>
        <v>#N/A</v>
      </c>
      <c r="AB37" s="166" t="e">
        <f t="shared" si="156"/>
        <v>#N/A</v>
      </c>
      <c r="AC37" s="166" t="e">
        <f t="shared" si="156"/>
        <v>#N/A</v>
      </c>
      <c r="AD37" s="166" t="e">
        <f t="shared" si="156"/>
        <v>#N/A</v>
      </c>
      <c r="AE37" s="167" t="e">
        <f t="shared" si="156"/>
        <v>#N/A</v>
      </c>
      <c r="AF37" s="446" t="e">
        <f t="shared" ref="AF37:AH37" si="157">VLOOKUP(AF36,$B$61:$I$91,2,1)</f>
        <v>#N/A</v>
      </c>
      <c r="AG37" s="446" t="e">
        <f t="shared" si="157"/>
        <v>#N/A</v>
      </c>
      <c r="AH37" s="447" t="e">
        <f t="shared" si="157"/>
        <v>#N/A</v>
      </c>
      <c r="AI37" s="700"/>
      <c r="AJ37" s="701"/>
      <c r="AK37" s="704"/>
      <c r="AL37" s="705"/>
      <c r="AM37" s="708"/>
      <c r="AN37" s="709"/>
      <c r="AO37" s="80"/>
    </row>
    <row r="38" spans="1:49" ht="15" customHeight="1">
      <c r="A38" s="692"/>
      <c r="B38" s="694"/>
      <c r="C38" s="696"/>
      <c r="D38" s="161"/>
      <c r="E38" s="82"/>
      <c r="F38" s="82"/>
      <c r="G38" s="82"/>
      <c r="H38" s="82"/>
      <c r="I38" s="82"/>
      <c r="J38" s="162"/>
      <c r="K38" s="163"/>
      <c r="L38" s="82"/>
      <c r="M38" s="82"/>
      <c r="N38" s="82"/>
      <c r="O38" s="82"/>
      <c r="P38" s="82"/>
      <c r="Q38" s="164"/>
      <c r="R38" s="161"/>
      <c r="S38" s="82"/>
      <c r="T38" s="82"/>
      <c r="U38" s="82"/>
      <c r="V38" s="82"/>
      <c r="W38" s="82"/>
      <c r="X38" s="162"/>
      <c r="Y38" s="161"/>
      <c r="Z38" s="82"/>
      <c r="AA38" s="82"/>
      <c r="AB38" s="82"/>
      <c r="AC38" s="82"/>
      <c r="AD38" s="82"/>
      <c r="AE38" s="162"/>
      <c r="AF38" s="444"/>
      <c r="AG38" s="444"/>
      <c r="AH38" s="445"/>
      <c r="AI38" s="713">
        <f>SUMIF(D39:AE39,"&gt;0")</f>
        <v>0</v>
      </c>
      <c r="AJ38" s="714"/>
      <c r="AK38" s="702">
        <f t="shared" ref="AK38" si="158">AI38/4</f>
        <v>0</v>
      </c>
      <c r="AL38" s="703"/>
      <c r="AM38" s="706">
        <f t="shared" ref="AM38" si="159">IFERROR(IF(AI38/4/$AC$57&gt;1,1,ROUNDDOWN(AI38/4/$AC$57,1)),0)</f>
        <v>0</v>
      </c>
      <c r="AN38" s="707"/>
      <c r="AO38" s="80"/>
      <c r="AP38" s="81"/>
      <c r="AQ38" s="81"/>
      <c r="AR38" s="81"/>
      <c r="AS38" s="81"/>
      <c r="AT38" s="106"/>
      <c r="AU38" s="106"/>
      <c r="AV38" s="106"/>
      <c r="AW38" s="106"/>
    </row>
    <row r="39" spans="1:49" ht="15" customHeight="1">
      <c r="A39" s="710"/>
      <c r="B39" s="711"/>
      <c r="C39" s="712"/>
      <c r="D39" s="165" t="e">
        <f t="shared" ref="D39" si="160">VLOOKUP(D38,$B$61:$I$91,2,1)</f>
        <v>#N/A</v>
      </c>
      <c r="E39" s="166" t="e">
        <f t="shared" ref="E39" si="161">VLOOKUP(E38,$B$61:$I$91,2,1)</f>
        <v>#N/A</v>
      </c>
      <c r="F39" s="166" t="e">
        <f t="shared" ref="F39" si="162">VLOOKUP(F38,$B$61:$I$91,2,1)</f>
        <v>#N/A</v>
      </c>
      <c r="G39" s="166" t="e">
        <f t="shared" ref="G39" si="163">VLOOKUP(G38,$B$61:$I$91,2,1)</f>
        <v>#N/A</v>
      </c>
      <c r="H39" s="166" t="e">
        <f t="shared" ref="H39" si="164">VLOOKUP(H38,$B$61:$I$91,2,1)</f>
        <v>#N/A</v>
      </c>
      <c r="I39" s="166" t="e">
        <f t="shared" ref="I39" si="165">VLOOKUP(I38,$B$61:$I$91,2,1)</f>
        <v>#N/A</v>
      </c>
      <c r="J39" s="167" t="e">
        <f t="shared" ref="J39" si="166">VLOOKUP(J38,$B$61:$I$91,2,1)</f>
        <v>#N/A</v>
      </c>
      <c r="K39" s="168" t="e">
        <f t="shared" ref="K39" si="167">VLOOKUP(K38,$B$61:$I$91,2,1)</f>
        <v>#N/A</v>
      </c>
      <c r="L39" s="166" t="e">
        <f t="shared" ref="L39" si="168">VLOOKUP(L38,$B$61:$I$91,2,1)</f>
        <v>#N/A</v>
      </c>
      <c r="M39" s="166" t="e">
        <f t="shared" ref="M39" si="169">VLOOKUP(M38,$B$61:$I$91,2,1)</f>
        <v>#N/A</v>
      </c>
      <c r="N39" s="166" t="e">
        <f t="shared" ref="N39" si="170">VLOOKUP(N38,$B$61:$I$91,2,1)</f>
        <v>#N/A</v>
      </c>
      <c r="O39" s="166" t="e">
        <f t="shared" ref="O39" si="171">VLOOKUP(O38,$B$61:$I$91,2,1)</f>
        <v>#N/A</v>
      </c>
      <c r="P39" s="166" t="e">
        <f t="shared" ref="P39" si="172">VLOOKUP(P38,$B$61:$I$91,2,1)</f>
        <v>#N/A</v>
      </c>
      <c r="Q39" s="169" t="e">
        <f t="shared" ref="Q39" si="173">VLOOKUP(Q38,$B$61:$I$91,2,1)</f>
        <v>#N/A</v>
      </c>
      <c r="R39" s="165" t="e">
        <f t="shared" ref="R39" si="174">VLOOKUP(R38,$B$61:$I$91,2,1)</f>
        <v>#N/A</v>
      </c>
      <c r="S39" s="166" t="e">
        <f t="shared" ref="S39" si="175">VLOOKUP(S38,$B$61:$I$91,2,1)</f>
        <v>#N/A</v>
      </c>
      <c r="T39" s="166" t="e">
        <f t="shared" ref="T39" si="176">VLOOKUP(T38,$B$61:$I$91,2,1)</f>
        <v>#N/A</v>
      </c>
      <c r="U39" s="166" t="e">
        <f t="shared" ref="U39" si="177">VLOOKUP(U38,$B$61:$I$91,2,1)</f>
        <v>#N/A</v>
      </c>
      <c r="V39" s="166" t="e">
        <f t="shared" ref="V39" si="178">VLOOKUP(V38,$B$61:$I$91,2,1)</f>
        <v>#N/A</v>
      </c>
      <c r="W39" s="166" t="e">
        <f t="shared" ref="W39" si="179">VLOOKUP(W38,$B$61:$I$91,2,1)</f>
        <v>#N/A</v>
      </c>
      <c r="X39" s="167" t="e">
        <f t="shared" ref="X39" si="180">VLOOKUP(X38,$B$61:$I$91,2,1)</f>
        <v>#N/A</v>
      </c>
      <c r="Y39" s="165" t="e">
        <f t="shared" ref="Y39" si="181">VLOOKUP(Y38,$B$61:$I$91,2,1)</f>
        <v>#N/A</v>
      </c>
      <c r="Z39" s="166" t="e">
        <f t="shared" ref="Z39" si="182">VLOOKUP(Z38,$B$61:$I$91,2,1)</f>
        <v>#N/A</v>
      </c>
      <c r="AA39" s="166" t="e">
        <f t="shared" ref="AA39" si="183">VLOOKUP(AA38,$B$61:$I$91,2,1)</f>
        <v>#N/A</v>
      </c>
      <c r="AB39" s="166" t="e">
        <f t="shared" ref="AB39" si="184">VLOOKUP(AB38,$B$61:$I$91,2,1)</f>
        <v>#N/A</v>
      </c>
      <c r="AC39" s="166" t="e">
        <f t="shared" ref="AC39" si="185">VLOOKUP(AC38,$B$61:$I$91,2,1)</f>
        <v>#N/A</v>
      </c>
      <c r="AD39" s="166" t="e">
        <f t="shared" ref="AD39" si="186">VLOOKUP(AD38,$B$61:$I$91,2,1)</f>
        <v>#N/A</v>
      </c>
      <c r="AE39" s="167" t="e">
        <f t="shared" ref="AE39:AG39" si="187">VLOOKUP(AE38,$B$61:$I$91,2,1)</f>
        <v>#N/A</v>
      </c>
      <c r="AF39" s="446" t="e">
        <f t="shared" si="187"/>
        <v>#N/A</v>
      </c>
      <c r="AG39" s="446" t="e">
        <f t="shared" si="187"/>
        <v>#N/A</v>
      </c>
      <c r="AH39" s="447" t="e">
        <f t="shared" ref="AH39" si="188">VLOOKUP(AH38,$B$61:$I$91,2,1)</f>
        <v>#N/A</v>
      </c>
      <c r="AI39" s="700"/>
      <c r="AJ39" s="701"/>
      <c r="AK39" s="704"/>
      <c r="AL39" s="705"/>
      <c r="AM39" s="708"/>
      <c r="AN39" s="709"/>
      <c r="AO39" s="80"/>
      <c r="AP39" s="81"/>
      <c r="AQ39" s="81"/>
      <c r="AR39" s="81"/>
      <c r="AS39" s="81"/>
      <c r="AT39" s="106"/>
      <c r="AU39" s="106"/>
      <c r="AV39" s="106"/>
      <c r="AW39" s="106"/>
    </row>
    <row r="40" spans="1:49" ht="15" customHeight="1">
      <c r="A40" s="692"/>
      <c r="B40" s="715"/>
      <c r="C40" s="696"/>
      <c r="D40" s="161"/>
      <c r="E40" s="82"/>
      <c r="F40" s="82"/>
      <c r="G40" s="82"/>
      <c r="H40" s="82"/>
      <c r="I40" s="82"/>
      <c r="J40" s="162"/>
      <c r="K40" s="163"/>
      <c r="L40" s="82"/>
      <c r="M40" s="82"/>
      <c r="N40" s="82"/>
      <c r="O40" s="82"/>
      <c r="P40" s="82"/>
      <c r="Q40" s="164"/>
      <c r="R40" s="161"/>
      <c r="S40" s="82"/>
      <c r="T40" s="82"/>
      <c r="U40" s="82"/>
      <c r="V40" s="82"/>
      <c r="W40" s="82"/>
      <c r="X40" s="162"/>
      <c r="Y40" s="161"/>
      <c r="Z40" s="82"/>
      <c r="AA40" s="82"/>
      <c r="AB40" s="82"/>
      <c r="AC40" s="82"/>
      <c r="AD40" s="82"/>
      <c r="AE40" s="162"/>
      <c r="AF40" s="444"/>
      <c r="AG40" s="444"/>
      <c r="AH40" s="445"/>
      <c r="AI40" s="713">
        <f>SUMIF(D41:AE41,"&gt;0")</f>
        <v>0</v>
      </c>
      <c r="AJ40" s="714"/>
      <c r="AK40" s="702">
        <f t="shared" ref="AK40" si="189">AI40/4</f>
        <v>0</v>
      </c>
      <c r="AL40" s="703"/>
      <c r="AM40" s="706">
        <f t="shared" ref="AM40" si="190">IFERROR(IF(AI40/4/$AC$57&gt;1,1,ROUNDDOWN(AI40/4/$AC$57,1)),0)</f>
        <v>0</v>
      </c>
      <c r="AN40" s="707"/>
      <c r="AO40" s="80"/>
      <c r="AP40" s="81"/>
      <c r="AQ40" s="81"/>
      <c r="AR40" s="81"/>
      <c r="AS40" s="81"/>
      <c r="AT40" s="106"/>
      <c r="AU40" s="106"/>
      <c r="AV40" s="106"/>
      <c r="AW40" s="106"/>
    </row>
    <row r="41" spans="1:49" ht="15" customHeight="1">
      <c r="A41" s="710"/>
      <c r="B41" s="716"/>
      <c r="C41" s="712"/>
      <c r="D41" s="165" t="e">
        <f t="shared" ref="D41" si="191">VLOOKUP(D40,$B$61:$I$91,2,1)</f>
        <v>#N/A</v>
      </c>
      <c r="E41" s="166" t="e">
        <f t="shared" ref="E41" si="192">VLOOKUP(E40,$B$61:$I$91,2,1)</f>
        <v>#N/A</v>
      </c>
      <c r="F41" s="166" t="e">
        <f t="shared" ref="F41" si="193">VLOOKUP(F40,$B$61:$I$91,2,1)</f>
        <v>#N/A</v>
      </c>
      <c r="G41" s="166" t="e">
        <f t="shared" ref="G41" si="194">VLOOKUP(G40,$B$61:$I$91,2,1)</f>
        <v>#N/A</v>
      </c>
      <c r="H41" s="166" t="e">
        <f t="shared" ref="H41" si="195">VLOOKUP(H40,$B$61:$I$91,2,1)</f>
        <v>#N/A</v>
      </c>
      <c r="I41" s="166" t="e">
        <f t="shared" ref="I41" si="196">VLOOKUP(I40,$B$61:$I$91,2,1)</f>
        <v>#N/A</v>
      </c>
      <c r="J41" s="167" t="e">
        <f t="shared" ref="J41" si="197">VLOOKUP(J40,$B$61:$I$91,2,1)</f>
        <v>#N/A</v>
      </c>
      <c r="K41" s="168" t="e">
        <f t="shared" ref="K41" si="198">VLOOKUP(K40,$B$61:$I$91,2,1)</f>
        <v>#N/A</v>
      </c>
      <c r="L41" s="166" t="e">
        <f t="shared" ref="L41" si="199">VLOOKUP(L40,$B$61:$I$91,2,1)</f>
        <v>#N/A</v>
      </c>
      <c r="M41" s="166" t="e">
        <f t="shared" ref="M41" si="200">VLOOKUP(M40,$B$61:$I$91,2,1)</f>
        <v>#N/A</v>
      </c>
      <c r="N41" s="166" t="e">
        <f t="shared" ref="N41" si="201">VLOOKUP(N40,$B$61:$I$91,2,1)</f>
        <v>#N/A</v>
      </c>
      <c r="O41" s="166" t="e">
        <f t="shared" ref="O41" si="202">VLOOKUP(O40,$B$61:$I$91,2,1)</f>
        <v>#N/A</v>
      </c>
      <c r="P41" s="166" t="e">
        <f t="shared" ref="P41" si="203">VLOOKUP(P40,$B$61:$I$91,2,1)</f>
        <v>#N/A</v>
      </c>
      <c r="Q41" s="169" t="e">
        <f t="shared" ref="Q41" si="204">VLOOKUP(Q40,$B$61:$I$91,2,1)</f>
        <v>#N/A</v>
      </c>
      <c r="R41" s="165" t="e">
        <f t="shared" ref="R41" si="205">VLOOKUP(R40,$B$61:$I$91,2,1)</f>
        <v>#N/A</v>
      </c>
      <c r="S41" s="166" t="e">
        <f t="shared" ref="S41" si="206">VLOOKUP(S40,$B$61:$I$91,2,1)</f>
        <v>#N/A</v>
      </c>
      <c r="T41" s="166" t="e">
        <f t="shared" ref="T41" si="207">VLOOKUP(T40,$B$61:$I$91,2,1)</f>
        <v>#N/A</v>
      </c>
      <c r="U41" s="166" t="e">
        <f t="shared" ref="U41" si="208">VLOOKUP(U40,$B$61:$I$91,2,1)</f>
        <v>#N/A</v>
      </c>
      <c r="V41" s="166" t="e">
        <f t="shared" ref="V41" si="209">VLOOKUP(V40,$B$61:$I$91,2,1)</f>
        <v>#N/A</v>
      </c>
      <c r="W41" s="166" t="e">
        <f t="shared" ref="W41" si="210">VLOOKUP(W40,$B$61:$I$91,2,1)</f>
        <v>#N/A</v>
      </c>
      <c r="X41" s="167" t="e">
        <f t="shared" ref="X41" si="211">VLOOKUP(X40,$B$61:$I$91,2,1)</f>
        <v>#N/A</v>
      </c>
      <c r="Y41" s="165" t="e">
        <f t="shared" ref="Y41" si="212">VLOOKUP(Y40,$B$61:$I$91,2,1)</f>
        <v>#N/A</v>
      </c>
      <c r="Z41" s="166" t="e">
        <f t="shared" ref="Z41" si="213">VLOOKUP(Z40,$B$61:$I$91,2,1)</f>
        <v>#N/A</v>
      </c>
      <c r="AA41" s="166" t="e">
        <f t="shared" ref="AA41" si="214">VLOOKUP(AA40,$B$61:$I$91,2,1)</f>
        <v>#N/A</v>
      </c>
      <c r="AB41" s="166" t="e">
        <f t="shared" ref="AB41" si="215">VLOOKUP(AB40,$B$61:$I$91,2,1)</f>
        <v>#N/A</v>
      </c>
      <c r="AC41" s="166" t="e">
        <f t="shared" ref="AC41" si="216">VLOOKUP(AC40,$B$61:$I$91,2,1)</f>
        <v>#N/A</v>
      </c>
      <c r="AD41" s="166" t="e">
        <f t="shared" ref="AD41" si="217">VLOOKUP(AD40,$B$61:$I$91,2,1)</f>
        <v>#N/A</v>
      </c>
      <c r="AE41" s="167" t="e">
        <f t="shared" ref="AE41:AG41" si="218">VLOOKUP(AE40,$B$61:$I$91,2,1)</f>
        <v>#N/A</v>
      </c>
      <c r="AF41" s="446" t="e">
        <f t="shared" si="218"/>
        <v>#N/A</v>
      </c>
      <c r="AG41" s="446" t="e">
        <f t="shared" si="218"/>
        <v>#N/A</v>
      </c>
      <c r="AH41" s="447" t="e">
        <f t="shared" ref="AH41" si="219">VLOOKUP(AH40,$B$61:$I$91,2,1)</f>
        <v>#N/A</v>
      </c>
      <c r="AI41" s="700"/>
      <c r="AJ41" s="701"/>
      <c r="AK41" s="704"/>
      <c r="AL41" s="705"/>
      <c r="AM41" s="708"/>
      <c r="AN41" s="709"/>
      <c r="AO41" s="80"/>
    </row>
    <row r="42" spans="1:49" ht="15" customHeight="1">
      <c r="A42" s="692"/>
      <c r="B42" s="694"/>
      <c r="C42" s="696"/>
      <c r="D42" s="161"/>
      <c r="E42" s="82"/>
      <c r="F42" s="82"/>
      <c r="G42" s="82"/>
      <c r="H42" s="82"/>
      <c r="I42" s="82"/>
      <c r="J42" s="162"/>
      <c r="K42" s="163"/>
      <c r="L42" s="82"/>
      <c r="M42" s="82"/>
      <c r="N42" s="82"/>
      <c r="O42" s="82"/>
      <c r="P42" s="82"/>
      <c r="Q42" s="164"/>
      <c r="R42" s="161"/>
      <c r="S42" s="82"/>
      <c r="T42" s="82"/>
      <c r="U42" s="82"/>
      <c r="V42" s="82"/>
      <c r="W42" s="82"/>
      <c r="X42" s="162"/>
      <c r="Y42" s="161"/>
      <c r="Z42" s="82"/>
      <c r="AA42" s="82"/>
      <c r="AB42" s="82"/>
      <c r="AC42" s="82"/>
      <c r="AD42" s="82"/>
      <c r="AE42" s="162"/>
      <c r="AF42" s="444"/>
      <c r="AG42" s="444"/>
      <c r="AH42" s="445"/>
      <c r="AI42" s="713">
        <f>SUMIF(D43:AE43,"&gt;0")</f>
        <v>0</v>
      </c>
      <c r="AJ42" s="714"/>
      <c r="AK42" s="702">
        <f t="shared" ref="AK42" si="220">AI42/4</f>
        <v>0</v>
      </c>
      <c r="AL42" s="703"/>
      <c r="AM42" s="706">
        <f t="shared" ref="AM42" si="221">IFERROR(IF(AI42/4/$AC$57&gt;1,1,ROUNDDOWN(AI42/4/$AC$57,1)),0)</f>
        <v>0</v>
      </c>
      <c r="AN42" s="707"/>
      <c r="AO42" s="80"/>
    </row>
    <row r="43" spans="1:49" ht="15" customHeight="1">
      <c r="A43" s="710"/>
      <c r="B43" s="711"/>
      <c r="C43" s="712"/>
      <c r="D43" s="165" t="e">
        <f t="shared" ref="D43" si="222">VLOOKUP(D42,$B$61:$I$91,2,1)</f>
        <v>#N/A</v>
      </c>
      <c r="E43" s="166" t="e">
        <f t="shared" ref="E43" si="223">VLOOKUP(E42,$B$61:$I$91,2,1)</f>
        <v>#N/A</v>
      </c>
      <c r="F43" s="166" t="e">
        <f t="shared" ref="F43" si="224">VLOOKUP(F42,$B$61:$I$91,2,1)</f>
        <v>#N/A</v>
      </c>
      <c r="G43" s="166" t="e">
        <f t="shared" ref="G43" si="225">VLOOKUP(G42,$B$61:$I$91,2,1)</f>
        <v>#N/A</v>
      </c>
      <c r="H43" s="166" t="e">
        <f t="shared" ref="H43" si="226">VLOOKUP(H42,$B$61:$I$91,2,1)</f>
        <v>#N/A</v>
      </c>
      <c r="I43" s="166" t="e">
        <f t="shared" ref="I43" si="227">VLOOKUP(I42,$B$61:$I$91,2,1)</f>
        <v>#N/A</v>
      </c>
      <c r="J43" s="167" t="e">
        <f t="shared" ref="J43" si="228">VLOOKUP(J42,$B$61:$I$91,2,1)</f>
        <v>#N/A</v>
      </c>
      <c r="K43" s="168" t="e">
        <f t="shared" ref="K43" si="229">VLOOKUP(K42,$B$61:$I$91,2,1)</f>
        <v>#N/A</v>
      </c>
      <c r="L43" s="166" t="e">
        <f t="shared" ref="L43" si="230">VLOOKUP(L42,$B$61:$I$91,2,1)</f>
        <v>#N/A</v>
      </c>
      <c r="M43" s="166" t="e">
        <f t="shared" ref="M43" si="231">VLOOKUP(M42,$B$61:$I$91,2,1)</f>
        <v>#N/A</v>
      </c>
      <c r="N43" s="166" t="e">
        <f t="shared" ref="N43" si="232">VLOOKUP(N42,$B$61:$I$91,2,1)</f>
        <v>#N/A</v>
      </c>
      <c r="O43" s="166" t="e">
        <f t="shared" ref="O43" si="233">VLOOKUP(O42,$B$61:$I$91,2,1)</f>
        <v>#N/A</v>
      </c>
      <c r="P43" s="166" t="e">
        <f t="shared" ref="P43" si="234">VLOOKUP(P42,$B$61:$I$91,2,1)</f>
        <v>#N/A</v>
      </c>
      <c r="Q43" s="169" t="e">
        <f t="shared" ref="Q43" si="235">VLOOKUP(Q42,$B$61:$I$91,2,1)</f>
        <v>#N/A</v>
      </c>
      <c r="R43" s="165" t="e">
        <f t="shared" ref="R43" si="236">VLOOKUP(R42,$B$61:$I$91,2,1)</f>
        <v>#N/A</v>
      </c>
      <c r="S43" s="166" t="e">
        <f t="shared" ref="S43" si="237">VLOOKUP(S42,$B$61:$I$91,2,1)</f>
        <v>#N/A</v>
      </c>
      <c r="T43" s="166" t="e">
        <f t="shared" ref="T43" si="238">VLOOKUP(T42,$B$61:$I$91,2,1)</f>
        <v>#N/A</v>
      </c>
      <c r="U43" s="166" t="e">
        <f t="shared" ref="U43" si="239">VLOOKUP(U42,$B$61:$I$91,2,1)</f>
        <v>#N/A</v>
      </c>
      <c r="V43" s="166" t="e">
        <f t="shared" ref="V43" si="240">VLOOKUP(V42,$B$61:$I$91,2,1)</f>
        <v>#N/A</v>
      </c>
      <c r="W43" s="166" t="e">
        <f t="shared" ref="W43" si="241">VLOOKUP(W42,$B$61:$I$91,2,1)</f>
        <v>#N/A</v>
      </c>
      <c r="X43" s="167" t="e">
        <f t="shared" ref="X43" si="242">VLOOKUP(X42,$B$61:$I$91,2,1)</f>
        <v>#N/A</v>
      </c>
      <c r="Y43" s="165" t="e">
        <f t="shared" ref="Y43" si="243">VLOOKUP(Y42,$B$61:$I$91,2,1)</f>
        <v>#N/A</v>
      </c>
      <c r="Z43" s="166" t="e">
        <f t="shared" ref="Z43" si="244">VLOOKUP(Z42,$B$61:$I$91,2,1)</f>
        <v>#N/A</v>
      </c>
      <c r="AA43" s="166" t="e">
        <f t="shared" ref="AA43" si="245">VLOOKUP(AA42,$B$61:$I$91,2,1)</f>
        <v>#N/A</v>
      </c>
      <c r="AB43" s="166" t="e">
        <f t="shared" ref="AB43" si="246">VLOOKUP(AB42,$B$61:$I$91,2,1)</f>
        <v>#N/A</v>
      </c>
      <c r="AC43" s="166" t="e">
        <f t="shared" ref="AC43" si="247">VLOOKUP(AC42,$B$61:$I$91,2,1)</f>
        <v>#N/A</v>
      </c>
      <c r="AD43" s="166" t="e">
        <f t="shared" ref="AD43" si="248">VLOOKUP(AD42,$B$61:$I$91,2,1)</f>
        <v>#N/A</v>
      </c>
      <c r="AE43" s="167" t="e">
        <f t="shared" ref="AE43:AG43" si="249">VLOOKUP(AE42,$B$61:$I$91,2,1)</f>
        <v>#N/A</v>
      </c>
      <c r="AF43" s="446" t="e">
        <f t="shared" si="249"/>
        <v>#N/A</v>
      </c>
      <c r="AG43" s="446" t="e">
        <f t="shared" si="249"/>
        <v>#N/A</v>
      </c>
      <c r="AH43" s="447" t="e">
        <f t="shared" ref="AH43" si="250">VLOOKUP(AH42,$B$61:$I$91,2,1)</f>
        <v>#N/A</v>
      </c>
      <c r="AI43" s="700"/>
      <c r="AJ43" s="701"/>
      <c r="AK43" s="704"/>
      <c r="AL43" s="705"/>
      <c r="AM43" s="708"/>
      <c r="AN43" s="709"/>
      <c r="AO43" s="80"/>
    </row>
    <row r="44" spans="1:49" ht="15" customHeight="1">
      <c r="A44" s="692"/>
      <c r="B44" s="694"/>
      <c r="C44" s="696"/>
      <c r="D44" s="161"/>
      <c r="E44" s="82"/>
      <c r="F44" s="82"/>
      <c r="G44" s="82"/>
      <c r="H44" s="82"/>
      <c r="I44" s="82"/>
      <c r="J44" s="162"/>
      <c r="K44" s="163"/>
      <c r="L44" s="82"/>
      <c r="M44" s="82"/>
      <c r="N44" s="82"/>
      <c r="O44" s="82"/>
      <c r="P44" s="82"/>
      <c r="Q44" s="164"/>
      <c r="R44" s="161"/>
      <c r="S44" s="82"/>
      <c r="T44" s="82"/>
      <c r="U44" s="82"/>
      <c r="V44" s="82"/>
      <c r="W44" s="82"/>
      <c r="X44" s="162"/>
      <c r="Y44" s="161"/>
      <c r="Z44" s="82"/>
      <c r="AA44" s="82"/>
      <c r="AB44" s="82"/>
      <c r="AC44" s="82"/>
      <c r="AD44" s="82"/>
      <c r="AE44" s="162"/>
      <c r="AF44" s="444"/>
      <c r="AG44" s="444"/>
      <c r="AH44" s="445"/>
      <c r="AI44" s="713">
        <f>SUMIF(D45:AE45,"&gt;0")</f>
        <v>0</v>
      </c>
      <c r="AJ44" s="714"/>
      <c r="AK44" s="702">
        <f t="shared" ref="AK44" si="251">AI44/4</f>
        <v>0</v>
      </c>
      <c r="AL44" s="703"/>
      <c r="AM44" s="706">
        <f t="shared" ref="AM44" si="252">IFERROR(IF(AI44/4/$AC$57&gt;1,1,ROUNDDOWN(AI44/4/$AC$57,1)),0)</f>
        <v>0</v>
      </c>
      <c r="AN44" s="707"/>
      <c r="AO44" s="80"/>
    </row>
    <row r="45" spans="1:49" ht="15" customHeight="1">
      <c r="A45" s="710"/>
      <c r="B45" s="711"/>
      <c r="C45" s="712"/>
      <c r="D45" s="165" t="e">
        <f t="shared" ref="D45" si="253">VLOOKUP(D44,$B$61:$I$91,2,1)</f>
        <v>#N/A</v>
      </c>
      <c r="E45" s="166" t="e">
        <f t="shared" ref="E45" si="254">VLOOKUP(E44,$B$61:$I$91,2,1)</f>
        <v>#N/A</v>
      </c>
      <c r="F45" s="166" t="e">
        <f t="shared" ref="F45" si="255">VLOOKUP(F44,$B$61:$I$91,2,1)</f>
        <v>#N/A</v>
      </c>
      <c r="G45" s="166" t="e">
        <f t="shared" ref="G45" si="256">VLOOKUP(G44,$B$61:$I$91,2,1)</f>
        <v>#N/A</v>
      </c>
      <c r="H45" s="166" t="e">
        <f t="shared" ref="H45" si="257">VLOOKUP(H44,$B$61:$I$91,2,1)</f>
        <v>#N/A</v>
      </c>
      <c r="I45" s="166" t="e">
        <f t="shared" ref="I45" si="258">VLOOKUP(I44,$B$61:$I$91,2,1)</f>
        <v>#N/A</v>
      </c>
      <c r="J45" s="167" t="e">
        <f t="shared" ref="J45" si="259">VLOOKUP(J44,$B$61:$I$91,2,1)</f>
        <v>#N/A</v>
      </c>
      <c r="K45" s="168" t="e">
        <f t="shared" ref="K45" si="260">VLOOKUP(K44,$B$61:$I$91,2,1)</f>
        <v>#N/A</v>
      </c>
      <c r="L45" s="166" t="e">
        <f t="shared" ref="L45" si="261">VLOOKUP(L44,$B$61:$I$91,2,1)</f>
        <v>#N/A</v>
      </c>
      <c r="M45" s="166" t="e">
        <f t="shared" ref="M45" si="262">VLOOKUP(M44,$B$61:$I$91,2,1)</f>
        <v>#N/A</v>
      </c>
      <c r="N45" s="166" t="e">
        <f t="shared" ref="N45" si="263">VLOOKUP(N44,$B$61:$I$91,2,1)</f>
        <v>#N/A</v>
      </c>
      <c r="O45" s="166" t="e">
        <f t="shared" ref="O45" si="264">VLOOKUP(O44,$B$61:$I$91,2,1)</f>
        <v>#N/A</v>
      </c>
      <c r="P45" s="166" t="e">
        <f t="shared" ref="P45" si="265">VLOOKUP(P44,$B$61:$I$91,2,1)</f>
        <v>#N/A</v>
      </c>
      <c r="Q45" s="169" t="e">
        <f t="shared" ref="Q45" si="266">VLOOKUP(Q44,$B$61:$I$91,2,1)</f>
        <v>#N/A</v>
      </c>
      <c r="R45" s="165" t="e">
        <f t="shared" ref="R45" si="267">VLOOKUP(R44,$B$61:$I$91,2,1)</f>
        <v>#N/A</v>
      </c>
      <c r="S45" s="166" t="e">
        <f t="shared" ref="S45" si="268">VLOOKUP(S44,$B$61:$I$91,2,1)</f>
        <v>#N/A</v>
      </c>
      <c r="T45" s="166" t="e">
        <f t="shared" ref="T45" si="269">VLOOKUP(T44,$B$61:$I$91,2,1)</f>
        <v>#N/A</v>
      </c>
      <c r="U45" s="166" t="e">
        <f t="shared" ref="U45" si="270">VLOOKUP(U44,$B$61:$I$91,2,1)</f>
        <v>#N/A</v>
      </c>
      <c r="V45" s="166" t="e">
        <f t="shared" ref="V45" si="271">VLOOKUP(V44,$B$61:$I$91,2,1)</f>
        <v>#N/A</v>
      </c>
      <c r="W45" s="166" t="e">
        <f t="shared" ref="W45" si="272">VLOOKUP(W44,$B$61:$I$91,2,1)</f>
        <v>#N/A</v>
      </c>
      <c r="X45" s="167" t="e">
        <f t="shared" ref="X45" si="273">VLOOKUP(X44,$B$61:$I$91,2,1)</f>
        <v>#N/A</v>
      </c>
      <c r="Y45" s="165" t="e">
        <f t="shared" ref="Y45" si="274">VLOOKUP(Y44,$B$61:$I$91,2,1)</f>
        <v>#N/A</v>
      </c>
      <c r="Z45" s="166" t="e">
        <f t="shared" ref="Z45" si="275">VLOOKUP(Z44,$B$61:$I$91,2,1)</f>
        <v>#N/A</v>
      </c>
      <c r="AA45" s="166" t="e">
        <f t="shared" ref="AA45" si="276">VLOOKUP(AA44,$B$61:$I$91,2,1)</f>
        <v>#N/A</v>
      </c>
      <c r="AB45" s="166" t="e">
        <f t="shared" ref="AB45" si="277">VLOOKUP(AB44,$B$61:$I$91,2,1)</f>
        <v>#N/A</v>
      </c>
      <c r="AC45" s="166" t="e">
        <f t="shared" ref="AC45" si="278">VLOOKUP(AC44,$B$61:$I$91,2,1)</f>
        <v>#N/A</v>
      </c>
      <c r="AD45" s="166" t="e">
        <f t="shared" ref="AD45" si="279">VLOOKUP(AD44,$B$61:$I$91,2,1)</f>
        <v>#N/A</v>
      </c>
      <c r="AE45" s="167" t="e">
        <f t="shared" ref="AE45:AG45" si="280">VLOOKUP(AE44,$B$61:$I$91,2,1)</f>
        <v>#N/A</v>
      </c>
      <c r="AF45" s="446" t="e">
        <f t="shared" si="280"/>
        <v>#N/A</v>
      </c>
      <c r="AG45" s="446" t="e">
        <f t="shared" si="280"/>
        <v>#N/A</v>
      </c>
      <c r="AH45" s="447" t="e">
        <f t="shared" ref="AH45" si="281">VLOOKUP(AH44,$B$61:$I$91,2,1)</f>
        <v>#N/A</v>
      </c>
      <c r="AI45" s="700"/>
      <c r="AJ45" s="701"/>
      <c r="AK45" s="704"/>
      <c r="AL45" s="705"/>
      <c r="AM45" s="708"/>
      <c r="AN45" s="709"/>
      <c r="AO45" s="80"/>
    </row>
    <row r="46" spans="1:49" ht="15" customHeight="1">
      <c r="A46" s="692"/>
      <c r="B46" s="694"/>
      <c r="C46" s="696"/>
      <c r="D46" s="161"/>
      <c r="E46" s="82"/>
      <c r="F46" s="82"/>
      <c r="G46" s="82"/>
      <c r="H46" s="82"/>
      <c r="I46" s="82"/>
      <c r="J46" s="162"/>
      <c r="K46" s="163"/>
      <c r="L46" s="82"/>
      <c r="M46" s="82"/>
      <c r="N46" s="82"/>
      <c r="O46" s="82"/>
      <c r="P46" s="82"/>
      <c r="Q46" s="164"/>
      <c r="R46" s="161"/>
      <c r="S46" s="82"/>
      <c r="T46" s="82"/>
      <c r="U46" s="82"/>
      <c r="V46" s="82"/>
      <c r="W46" s="82"/>
      <c r="X46" s="162"/>
      <c r="Y46" s="161"/>
      <c r="Z46" s="82"/>
      <c r="AA46" s="82"/>
      <c r="AB46" s="82"/>
      <c r="AC46" s="82"/>
      <c r="AD46" s="82"/>
      <c r="AE46" s="162"/>
      <c r="AF46" s="444"/>
      <c r="AG46" s="444"/>
      <c r="AH46" s="445"/>
      <c r="AI46" s="713">
        <f>SUMIF(D47:AE47,"&gt;0")</f>
        <v>0</v>
      </c>
      <c r="AJ46" s="714"/>
      <c r="AK46" s="702">
        <f t="shared" ref="AK46" si="282">AI46/4</f>
        <v>0</v>
      </c>
      <c r="AL46" s="703"/>
      <c r="AM46" s="706">
        <f t="shared" ref="AM46" si="283">IFERROR(IF(AI46/4/$AC$57&gt;1,1,ROUNDDOWN(AI46/4/$AC$57,1)),0)</f>
        <v>0</v>
      </c>
      <c r="AN46" s="707"/>
      <c r="AO46" s="80"/>
      <c r="AP46" s="81"/>
      <c r="AQ46" s="81"/>
      <c r="AR46" s="81"/>
      <c r="AS46" s="81"/>
      <c r="AT46" s="106"/>
      <c r="AU46" s="106"/>
      <c r="AV46" s="106"/>
      <c r="AW46" s="106"/>
    </row>
    <row r="47" spans="1:49" ht="15" customHeight="1">
      <c r="A47" s="710"/>
      <c r="B47" s="711"/>
      <c r="C47" s="712"/>
      <c r="D47" s="165" t="e">
        <f t="shared" ref="D47:AE47" si="284">VLOOKUP(D46,$B$61:$I$91,2,1)</f>
        <v>#N/A</v>
      </c>
      <c r="E47" s="166" t="e">
        <f t="shared" si="284"/>
        <v>#N/A</v>
      </c>
      <c r="F47" s="166" t="e">
        <f t="shared" si="284"/>
        <v>#N/A</v>
      </c>
      <c r="G47" s="166" t="e">
        <f t="shared" si="284"/>
        <v>#N/A</v>
      </c>
      <c r="H47" s="166" t="e">
        <f t="shared" si="284"/>
        <v>#N/A</v>
      </c>
      <c r="I47" s="166" t="e">
        <f t="shared" si="284"/>
        <v>#N/A</v>
      </c>
      <c r="J47" s="167" t="e">
        <f t="shared" si="284"/>
        <v>#N/A</v>
      </c>
      <c r="K47" s="168" t="e">
        <f t="shared" si="284"/>
        <v>#N/A</v>
      </c>
      <c r="L47" s="166" t="e">
        <f t="shared" si="284"/>
        <v>#N/A</v>
      </c>
      <c r="M47" s="166" t="e">
        <f t="shared" si="284"/>
        <v>#N/A</v>
      </c>
      <c r="N47" s="166" t="e">
        <f t="shared" si="284"/>
        <v>#N/A</v>
      </c>
      <c r="O47" s="166" t="e">
        <f t="shared" si="284"/>
        <v>#N/A</v>
      </c>
      <c r="P47" s="166" t="e">
        <f t="shared" si="284"/>
        <v>#N/A</v>
      </c>
      <c r="Q47" s="169" t="e">
        <f t="shared" si="284"/>
        <v>#N/A</v>
      </c>
      <c r="R47" s="165" t="e">
        <f t="shared" si="284"/>
        <v>#N/A</v>
      </c>
      <c r="S47" s="166" t="e">
        <f t="shared" si="284"/>
        <v>#N/A</v>
      </c>
      <c r="T47" s="166" t="e">
        <f t="shared" si="284"/>
        <v>#N/A</v>
      </c>
      <c r="U47" s="166" t="e">
        <f t="shared" si="284"/>
        <v>#N/A</v>
      </c>
      <c r="V47" s="166" t="e">
        <f t="shared" si="284"/>
        <v>#N/A</v>
      </c>
      <c r="W47" s="166" t="e">
        <f t="shared" si="284"/>
        <v>#N/A</v>
      </c>
      <c r="X47" s="167" t="e">
        <f t="shared" si="284"/>
        <v>#N/A</v>
      </c>
      <c r="Y47" s="165" t="e">
        <f t="shared" si="284"/>
        <v>#N/A</v>
      </c>
      <c r="Z47" s="166" t="e">
        <f t="shared" si="284"/>
        <v>#N/A</v>
      </c>
      <c r="AA47" s="166" t="e">
        <f t="shared" si="284"/>
        <v>#N/A</v>
      </c>
      <c r="AB47" s="166" t="e">
        <f t="shared" si="284"/>
        <v>#N/A</v>
      </c>
      <c r="AC47" s="166" t="e">
        <f t="shared" si="284"/>
        <v>#N/A</v>
      </c>
      <c r="AD47" s="166" t="e">
        <f t="shared" si="284"/>
        <v>#N/A</v>
      </c>
      <c r="AE47" s="167" t="e">
        <f t="shared" si="284"/>
        <v>#N/A</v>
      </c>
      <c r="AF47" s="446" t="e">
        <f t="shared" ref="AF47:AH47" si="285">VLOOKUP(AF46,$B$61:$I$91,2,1)</f>
        <v>#N/A</v>
      </c>
      <c r="AG47" s="446" t="e">
        <f t="shared" si="285"/>
        <v>#N/A</v>
      </c>
      <c r="AH47" s="447" t="e">
        <f t="shared" si="285"/>
        <v>#N/A</v>
      </c>
      <c r="AI47" s="700"/>
      <c r="AJ47" s="701"/>
      <c r="AK47" s="704"/>
      <c r="AL47" s="705"/>
      <c r="AM47" s="708"/>
      <c r="AN47" s="709"/>
      <c r="AO47" s="80"/>
      <c r="AP47" s="81"/>
      <c r="AQ47" s="81"/>
      <c r="AR47" s="81"/>
      <c r="AS47" s="81"/>
      <c r="AT47" s="106"/>
      <c r="AU47" s="106"/>
      <c r="AV47" s="106"/>
      <c r="AW47" s="106"/>
    </row>
    <row r="48" spans="1:49" ht="15" customHeight="1">
      <c r="A48" s="692"/>
      <c r="B48" s="715"/>
      <c r="C48" s="696"/>
      <c r="D48" s="161"/>
      <c r="E48" s="82"/>
      <c r="F48" s="82"/>
      <c r="G48" s="82"/>
      <c r="H48" s="82"/>
      <c r="I48" s="82"/>
      <c r="J48" s="162"/>
      <c r="K48" s="163"/>
      <c r="L48" s="82"/>
      <c r="M48" s="82"/>
      <c r="N48" s="82"/>
      <c r="O48" s="82"/>
      <c r="P48" s="82"/>
      <c r="Q48" s="164"/>
      <c r="R48" s="161"/>
      <c r="S48" s="82"/>
      <c r="T48" s="82"/>
      <c r="U48" s="82"/>
      <c r="V48" s="82"/>
      <c r="W48" s="82"/>
      <c r="X48" s="162"/>
      <c r="Y48" s="161"/>
      <c r="Z48" s="82"/>
      <c r="AA48" s="82"/>
      <c r="AB48" s="82"/>
      <c r="AC48" s="82"/>
      <c r="AD48" s="82"/>
      <c r="AE48" s="162"/>
      <c r="AF48" s="444"/>
      <c r="AG48" s="444"/>
      <c r="AH48" s="445"/>
      <c r="AI48" s="713">
        <f>SUMIF(D49:AE49,"&gt;0")</f>
        <v>0</v>
      </c>
      <c r="AJ48" s="714"/>
      <c r="AK48" s="702">
        <f t="shared" ref="AK48" si="286">AI48/4</f>
        <v>0</v>
      </c>
      <c r="AL48" s="703"/>
      <c r="AM48" s="706">
        <f t="shared" ref="AM48" si="287">IFERROR(IF(AI48/4/$AC$57&gt;1,1,ROUNDDOWN(AI48/4/$AC$57,1)),0)</f>
        <v>0</v>
      </c>
      <c r="AN48" s="707"/>
      <c r="AO48" s="80"/>
      <c r="AP48" s="81"/>
      <c r="AQ48" s="81"/>
      <c r="AR48" s="81"/>
      <c r="AS48" s="81"/>
      <c r="AT48" s="106"/>
      <c r="AU48" s="106"/>
      <c r="AV48" s="106"/>
      <c r="AW48" s="106"/>
    </row>
    <row r="49" spans="1:42" ht="15" customHeight="1">
      <c r="A49" s="710"/>
      <c r="B49" s="716"/>
      <c r="C49" s="712"/>
      <c r="D49" s="165" t="e">
        <f t="shared" ref="D49:AE49" si="288">VLOOKUP(D48,$B$61:$I$91,2,1)</f>
        <v>#N/A</v>
      </c>
      <c r="E49" s="166" t="e">
        <f t="shared" si="288"/>
        <v>#N/A</v>
      </c>
      <c r="F49" s="166" t="e">
        <f t="shared" si="288"/>
        <v>#N/A</v>
      </c>
      <c r="G49" s="166" t="e">
        <f t="shared" si="288"/>
        <v>#N/A</v>
      </c>
      <c r="H49" s="166" t="e">
        <f t="shared" si="288"/>
        <v>#N/A</v>
      </c>
      <c r="I49" s="166" t="e">
        <f t="shared" si="288"/>
        <v>#N/A</v>
      </c>
      <c r="J49" s="167" t="e">
        <f t="shared" si="288"/>
        <v>#N/A</v>
      </c>
      <c r="K49" s="168" t="e">
        <f t="shared" si="288"/>
        <v>#N/A</v>
      </c>
      <c r="L49" s="166" t="e">
        <f t="shared" si="288"/>
        <v>#N/A</v>
      </c>
      <c r="M49" s="166" t="e">
        <f t="shared" si="288"/>
        <v>#N/A</v>
      </c>
      <c r="N49" s="166" t="e">
        <f t="shared" si="288"/>
        <v>#N/A</v>
      </c>
      <c r="O49" s="166" t="e">
        <f t="shared" si="288"/>
        <v>#N/A</v>
      </c>
      <c r="P49" s="166" t="e">
        <f t="shared" si="288"/>
        <v>#N/A</v>
      </c>
      <c r="Q49" s="169" t="e">
        <f t="shared" si="288"/>
        <v>#N/A</v>
      </c>
      <c r="R49" s="165" t="e">
        <f t="shared" si="288"/>
        <v>#N/A</v>
      </c>
      <c r="S49" s="166" t="e">
        <f t="shared" si="288"/>
        <v>#N/A</v>
      </c>
      <c r="T49" s="166" t="e">
        <f t="shared" si="288"/>
        <v>#N/A</v>
      </c>
      <c r="U49" s="166" t="e">
        <f t="shared" si="288"/>
        <v>#N/A</v>
      </c>
      <c r="V49" s="166" t="e">
        <f t="shared" si="288"/>
        <v>#N/A</v>
      </c>
      <c r="W49" s="166" t="e">
        <f t="shared" si="288"/>
        <v>#N/A</v>
      </c>
      <c r="X49" s="167" t="e">
        <f t="shared" si="288"/>
        <v>#N/A</v>
      </c>
      <c r="Y49" s="165" t="e">
        <f t="shared" si="288"/>
        <v>#N/A</v>
      </c>
      <c r="Z49" s="166" t="e">
        <f t="shared" si="288"/>
        <v>#N/A</v>
      </c>
      <c r="AA49" s="166" t="e">
        <f t="shared" si="288"/>
        <v>#N/A</v>
      </c>
      <c r="AB49" s="166" t="e">
        <f t="shared" si="288"/>
        <v>#N/A</v>
      </c>
      <c r="AC49" s="166" t="e">
        <f t="shared" si="288"/>
        <v>#N/A</v>
      </c>
      <c r="AD49" s="166" t="e">
        <f t="shared" si="288"/>
        <v>#N/A</v>
      </c>
      <c r="AE49" s="167" t="e">
        <f t="shared" si="288"/>
        <v>#N/A</v>
      </c>
      <c r="AF49" s="446" t="e">
        <f t="shared" ref="AF49:AH49" si="289">VLOOKUP(AF48,$B$61:$I$91,2,1)</f>
        <v>#N/A</v>
      </c>
      <c r="AG49" s="446" t="e">
        <f t="shared" si="289"/>
        <v>#N/A</v>
      </c>
      <c r="AH49" s="447" t="e">
        <f t="shared" si="289"/>
        <v>#N/A</v>
      </c>
      <c r="AI49" s="700"/>
      <c r="AJ49" s="701"/>
      <c r="AK49" s="704"/>
      <c r="AL49" s="705"/>
      <c r="AM49" s="708"/>
      <c r="AN49" s="709"/>
      <c r="AO49" s="80"/>
    </row>
    <row r="50" spans="1:42" ht="15" customHeight="1">
      <c r="A50" s="692"/>
      <c r="B50" s="694"/>
      <c r="C50" s="696"/>
      <c r="D50" s="161"/>
      <c r="E50" s="82"/>
      <c r="F50" s="82"/>
      <c r="G50" s="82"/>
      <c r="H50" s="82"/>
      <c r="I50" s="82"/>
      <c r="J50" s="162"/>
      <c r="K50" s="163"/>
      <c r="L50" s="82"/>
      <c r="M50" s="82"/>
      <c r="N50" s="82"/>
      <c r="O50" s="82"/>
      <c r="P50" s="82"/>
      <c r="Q50" s="164"/>
      <c r="R50" s="161"/>
      <c r="S50" s="82"/>
      <c r="T50" s="82"/>
      <c r="U50" s="82"/>
      <c r="V50" s="82"/>
      <c r="W50" s="82"/>
      <c r="X50" s="162"/>
      <c r="Y50" s="161"/>
      <c r="Z50" s="82"/>
      <c r="AA50" s="82"/>
      <c r="AB50" s="82"/>
      <c r="AC50" s="82"/>
      <c r="AD50" s="82"/>
      <c r="AE50" s="162"/>
      <c r="AF50" s="444"/>
      <c r="AG50" s="444"/>
      <c r="AH50" s="445"/>
      <c r="AI50" s="713">
        <f>SUMIF(D51:AE51,"&gt;0")</f>
        <v>0</v>
      </c>
      <c r="AJ50" s="714"/>
      <c r="AK50" s="702">
        <f t="shared" ref="AK50" si="290">AI50/4</f>
        <v>0</v>
      </c>
      <c r="AL50" s="703"/>
      <c r="AM50" s="706">
        <f t="shared" ref="AM50" si="291">IFERROR(IF(AI50/4/$AC$57&gt;1,1,ROUNDDOWN(AI50/4/$AC$57,1)),0)</f>
        <v>0</v>
      </c>
      <c r="AN50" s="707"/>
      <c r="AO50" s="80"/>
    </row>
    <row r="51" spans="1:42" ht="15" customHeight="1">
      <c r="A51" s="710"/>
      <c r="B51" s="711"/>
      <c r="C51" s="712"/>
      <c r="D51" s="165" t="e">
        <f t="shared" ref="D51:AE51" si="292">VLOOKUP(D50,$B$61:$I$91,2,1)</f>
        <v>#N/A</v>
      </c>
      <c r="E51" s="166" t="e">
        <f t="shared" si="292"/>
        <v>#N/A</v>
      </c>
      <c r="F51" s="166" t="e">
        <f t="shared" si="292"/>
        <v>#N/A</v>
      </c>
      <c r="G51" s="166" t="e">
        <f t="shared" si="292"/>
        <v>#N/A</v>
      </c>
      <c r="H51" s="166" t="e">
        <f t="shared" si="292"/>
        <v>#N/A</v>
      </c>
      <c r="I51" s="166" t="e">
        <f t="shared" si="292"/>
        <v>#N/A</v>
      </c>
      <c r="J51" s="167" t="e">
        <f t="shared" si="292"/>
        <v>#N/A</v>
      </c>
      <c r="K51" s="168" t="e">
        <f t="shared" si="292"/>
        <v>#N/A</v>
      </c>
      <c r="L51" s="166" t="e">
        <f t="shared" si="292"/>
        <v>#N/A</v>
      </c>
      <c r="M51" s="166" t="e">
        <f t="shared" si="292"/>
        <v>#N/A</v>
      </c>
      <c r="N51" s="166" t="e">
        <f t="shared" si="292"/>
        <v>#N/A</v>
      </c>
      <c r="O51" s="166" t="e">
        <f t="shared" si="292"/>
        <v>#N/A</v>
      </c>
      <c r="P51" s="166" t="e">
        <f t="shared" si="292"/>
        <v>#N/A</v>
      </c>
      <c r="Q51" s="169" t="e">
        <f t="shared" si="292"/>
        <v>#N/A</v>
      </c>
      <c r="R51" s="165" t="e">
        <f t="shared" si="292"/>
        <v>#N/A</v>
      </c>
      <c r="S51" s="166" t="e">
        <f t="shared" si="292"/>
        <v>#N/A</v>
      </c>
      <c r="T51" s="166" t="e">
        <f t="shared" si="292"/>
        <v>#N/A</v>
      </c>
      <c r="U51" s="166" t="e">
        <f t="shared" si="292"/>
        <v>#N/A</v>
      </c>
      <c r="V51" s="166" t="e">
        <f t="shared" si="292"/>
        <v>#N/A</v>
      </c>
      <c r="W51" s="166" t="e">
        <f t="shared" si="292"/>
        <v>#N/A</v>
      </c>
      <c r="X51" s="167" t="e">
        <f t="shared" si="292"/>
        <v>#N/A</v>
      </c>
      <c r="Y51" s="165" t="e">
        <f t="shared" si="292"/>
        <v>#N/A</v>
      </c>
      <c r="Z51" s="166" t="e">
        <f t="shared" si="292"/>
        <v>#N/A</v>
      </c>
      <c r="AA51" s="166" t="e">
        <f t="shared" si="292"/>
        <v>#N/A</v>
      </c>
      <c r="AB51" s="166" t="e">
        <f t="shared" si="292"/>
        <v>#N/A</v>
      </c>
      <c r="AC51" s="166" t="e">
        <f t="shared" si="292"/>
        <v>#N/A</v>
      </c>
      <c r="AD51" s="166" t="e">
        <f t="shared" si="292"/>
        <v>#N/A</v>
      </c>
      <c r="AE51" s="167" t="e">
        <f t="shared" si="292"/>
        <v>#N/A</v>
      </c>
      <c r="AF51" s="446" t="e">
        <f t="shared" ref="AF51:AH51" si="293">VLOOKUP(AF50,$B$61:$I$91,2,1)</f>
        <v>#N/A</v>
      </c>
      <c r="AG51" s="446" t="e">
        <f t="shared" si="293"/>
        <v>#N/A</v>
      </c>
      <c r="AH51" s="447" t="e">
        <f t="shared" si="293"/>
        <v>#N/A</v>
      </c>
      <c r="AI51" s="700"/>
      <c r="AJ51" s="701"/>
      <c r="AK51" s="704"/>
      <c r="AL51" s="705"/>
      <c r="AM51" s="708"/>
      <c r="AN51" s="709"/>
      <c r="AO51" s="80"/>
    </row>
    <row r="52" spans="1:42" ht="15" customHeight="1">
      <c r="A52" s="692"/>
      <c r="B52" s="694"/>
      <c r="C52" s="696"/>
      <c r="D52" s="161"/>
      <c r="E52" s="82"/>
      <c r="F52" s="82"/>
      <c r="G52" s="82"/>
      <c r="H52" s="82"/>
      <c r="I52" s="82"/>
      <c r="J52" s="162"/>
      <c r="K52" s="163"/>
      <c r="L52" s="82"/>
      <c r="M52" s="82"/>
      <c r="N52" s="82"/>
      <c r="O52" s="82"/>
      <c r="P52" s="82"/>
      <c r="Q52" s="164"/>
      <c r="R52" s="161"/>
      <c r="S52" s="82"/>
      <c r="T52" s="82"/>
      <c r="U52" s="82"/>
      <c r="V52" s="82"/>
      <c r="W52" s="82"/>
      <c r="X52" s="162"/>
      <c r="Y52" s="161"/>
      <c r="Z52" s="82"/>
      <c r="AA52" s="82"/>
      <c r="AB52" s="82"/>
      <c r="AC52" s="82"/>
      <c r="AD52" s="82"/>
      <c r="AE52" s="162"/>
      <c r="AF52" s="444"/>
      <c r="AG52" s="444"/>
      <c r="AH52" s="445"/>
      <c r="AI52" s="713">
        <f>SUMIF(D53:AE53,"&gt;0")</f>
        <v>0</v>
      </c>
      <c r="AJ52" s="714"/>
      <c r="AK52" s="702">
        <f t="shared" ref="AK52" si="294">AI52/4</f>
        <v>0</v>
      </c>
      <c r="AL52" s="703"/>
      <c r="AM52" s="706">
        <f t="shared" ref="AM52" si="295">IFERROR(IF(AI52/4/$AC$57&gt;1,1,ROUNDDOWN(AI52/4/$AC$57,1)),0)</f>
        <v>0</v>
      </c>
      <c r="AN52" s="707"/>
      <c r="AO52" s="80"/>
    </row>
    <row r="53" spans="1:42" ht="15" customHeight="1">
      <c r="A53" s="710"/>
      <c r="B53" s="711"/>
      <c r="C53" s="712"/>
      <c r="D53" s="165" t="e">
        <f t="shared" ref="D53:AE53" si="296">VLOOKUP(D52,$B$61:$I$91,2,1)</f>
        <v>#N/A</v>
      </c>
      <c r="E53" s="166" t="e">
        <f t="shared" si="296"/>
        <v>#N/A</v>
      </c>
      <c r="F53" s="166" t="e">
        <f t="shared" si="296"/>
        <v>#N/A</v>
      </c>
      <c r="G53" s="166" t="e">
        <f t="shared" si="296"/>
        <v>#N/A</v>
      </c>
      <c r="H53" s="166" t="e">
        <f t="shared" si="296"/>
        <v>#N/A</v>
      </c>
      <c r="I53" s="166" t="e">
        <f t="shared" si="296"/>
        <v>#N/A</v>
      </c>
      <c r="J53" s="167" t="e">
        <f t="shared" si="296"/>
        <v>#N/A</v>
      </c>
      <c r="K53" s="168" t="e">
        <f t="shared" si="296"/>
        <v>#N/A</v>
      </c>
      <c r="L53" s="166" t="e">
        <f t="shared" si="296"/>
        <v>#N/A</v>
      </c>
      <c r="M53" s="166" t="e">
        <f t="shared" si="296"/>
        <v>#N/A</v>
      </c>
      <c r="N53" s="166" t="e">
        <f t="shared" si="296"/>
        <v>#N/A</v>
      </c>
      <c r="O53" s="166" t="e">
        <f t="shared" si="296"/>
        <v>#N/A</v>
      </c>
      <c r="P53" s="166" t="e">
        <f t="shared" si="296"/>
        <v>#N/A</v>
      </c>
      <c r="Q53" s="169" t="e">
        <f t="shared" si="296"/>
        <v>#N/A</v>
      </c>
      <c r="R53" s="165" t="e">
        <f t="shared" si="296"/>
        <v>#N/A</v>
      </c>
      <c r="S53" s="166" t="e">
        <f t="shared" si="296"/>
        <v>#N/A</v>
      </c>
      <c r="T53" s="166" t="e">
        <f t="shared" si="296"/>
        <v>#N/A</v>
      </c>
      <c r="U53" s="166" t="e">
        <f t="shared" si="296"/>
        <v>#N/A</v>
      </c>
      <c r="V53" s="166" t="e">
        <f t="shared" si="296"/>
        <v>#N/A</v>
      </c>
      <c r="W53" s="166" t="e">
        <f t="shared" si="296"/>
        <v>#N/A</v>
      </c>
      <c r="X53" s="167" t="e">
        <f t="shared" si="296"/>
        <v>#N/A</v>
      </c>
      <c r="Y53" s="165" t="e">
        <f t="shared" si="296"/>
        <v>#N/A</v>
      </c>
      <c r="Z53" s="166" t="e">
        <f t="shared" si="296"/>
        <v>#N/A</v>
      </c>
      <c r="AA53" s="166" t="e">
        <f t="shared" si="296"/>
        <v>#N/A</v>
      </c>
      <c r="AB53" s="166" t="e">
        <f t="shared" si="296"/>
        <v>#N/A</v>
      </c>
      <c r="AC53" s="166" t="e">
        <f t="shared" si="296"/>
        <v>#N/A</v>
      </c>
      <c r="AD53" s="166" t="e">
        <f t="shared" si="296"/>
        <v>#N/A</v>
      </c>
      <c r="AE53" s="167" t="e">
        <f t="shared" si="296"/>
        <v>#N/A</v>
      </c>
      <c r="AF53" s="446" t="e">
        <f t="shared" ref="AF53:AH53" si="297">VLOOKUP(AF52,$B$61:$I$91,2,1)</f>
        <v>#N/A</v>
      </c>
      <c r="AG53" s="446" t="e">
        <f t="shared" si="297"/>
        <v>#N/A</v>
      </c>
      <c r="AH53" s="447" t="e">
        <f t="shared" si="297"/>
        <v>#N/A</v>
      </c>
      <c r="AI53" s="700"/>
      <c r="AJ53" s="701"/>
      <c r="AK53" s="704"/>
      <c r="AL53" s="705"/>
      <c r="AM53" s="708"/>
      <c r="AN53" s="709"/>
      <c r="AO53" s="80"/>
    </row>
    <row r="54" spans="1:42" ht="15" customHeight="1">
      <c r="A54" s="692"/>
      <c r="B54" s="694"/>
      <c r="C54" s="696"/>
      <c r="D54" s="161"/>
      <c r="E54" s="82"/>
      <c r="F54" s="82"/>
      <c r="G54" s="82"/>
      <c r="H54" s="82"/>
      <c r="I54" s="82"/>
      <c r="J54" s="162"/>
      <c r="K54" s="163"/>
      <c r="L54" s="82"/>
      <c r="M54" s="82"/>
      <c r="N54" s="82"/>
      <c r="O54" s="82"/>
      <c r="P54" s="82"/>
      <c r="Q54" s="164"/>
      <c r="R54" s="161"/>
      <c r="S54" s="82"/>
      <c r="T54" s="82"/>
      <c r="U54" s="82"/>
      <c r="V54" s="82"/>
      <c r="W54" s="82"/>
      <c r="X54" s="162"/>
      <c r="Y54" s="161"/>
      <c r="Z54" s="82"/>
      <c r="AA54" s="82"/>
      <c r="AB54" s="82"/>
      <c r="AC54" s="82"/>
      <c r="AD54" s="82"/>
      <c r="AE54" s="162"/>
      <c r="AF54" s="444"/>
      <c r="AG54" s="444"/>
      <c r="AH54" s="445"/>
      <c r="AI54" s="698">
        <f>SUMIF(D55:AE55,"&gt;0")</f>
        <v>0</v>
      </c>
      <c r="AJ54" s="699"/>
      <c r="AK54" s="702">
        <f t="shared" ref="AK54" si="298">AI54/4</f>
        <v>0</v>
      </c>
      <c r="AL54" s="703"/>
      <c r="AM54" s="706">
        <f t="shared" ref="AM54" si="299">IFERROR(IF(AI54/4/$AC$57&gt;1,1,ROUNDDOWN(AI54/4/$AC$57,1)),0)</f>
        <v>0</v>
      </c>
      <c r="AN54" s="707"/>
      <c r="AO54" s="80"/>
    </row>
    <row r="55" spans="1:42" ht="15" customHeight="1">
      <c r="A55" s="693"/>
      <c r="B55" s="695"/>
      <c r="C55" s="697"/>
      <c r="D55" s="202" t="e">
        <f t="shared" ref="D55:AE55" si="300">VLOOKUP(D54,$B$61:$I$91,2,1)</f>
        <v>#N/A</v>
      </c>
      <c r="E55" s="173" t="e">
        <f t="shared" si="300"/>
        <v>#N/A</v>
      </c>
      <c r="F55" s="173" t="e">
        <f t="shared" si="300"/>
        <v>#N/A</v>
      </c>
      <c r="G55" s="173" t="e">
        <f t="shared" si="300"/>
        <v>#N/A</v>
      </c>
      <c r="H55" s="173" t="e">
        <f t="shared" si="300"/>
        <v>#N/A</v>
      </c>
      <c r="I55" s="173" t="e">
        <f t="shared" si="300"/>
        <v>#N/A</v>
      </c>
      <c r="J55" s="174" t="e">
        <f t="shared" si="300"/>
        <v>#N/A</v>
      </c>
      <c r="K55" s="203" t="e">
        <f t="shared" si="300"/>
        <v>#N/A</v>
      </c>
      <c r="L55" s="173" t="e">
        <f t="shared" si="300"/>
        <v>#N/A</v>
      </c>
      <c r="M55" s="173" t="e">
        <f t="shared" si="300"/>
        <v>#N/A</v>
      </c>
      <c r="N55" s="173" t="e">
        <f t="shared" si="300"/>
        <v>#N/A</v>
      </c>
      <c r="O55" s="173" t="e">
        <f t="shared" si="300"/>
        <v>#N/A</v>
      </c>
      <c r="P55" s="173" t="e">
        <f t="shared" si="300"/>
        <v>#N/A</v>
      </c>
      <c r="Q55" s="204" t="e">
        <f t="shared" si="300"/>
        <v>#N/A</v>
      </c>
      <c r="R55" s="202" t="e">
        <f t="shared" si="300"/>
        <v>#N/A</v>
      </c>
      <c r="S55" s="173" t="e">
        <f t="shared" si="300"/>
        <v>#N/A</v>
      </c>
      <c r="T55" s="173" t="e">
        <f t="shared" si="300"/>
        <v>#N/A</v>
      </c>
      <c r="U55" s="173" t="e">
        <f t="shared" si="300"/>
        <v>#N/A</v>
      </c>
      <c r="V55" s="173" t="e">
        <f t="shared" si="300"/>
        <v>#N/A</v>
      </c>
      <c r="W55" s="173" t="e">
        <f t="shared" si="300"/>
        <v>#N/A</v>
      </c>
      <c r="X55" s="174" t="e">
        <f t="shared" si="300"/>
        <v>#N/A</v>
      </c>
      <c r="Y55" s="202" t="e">
        <f t="shared" si="300"/>
        <v>#N/A</v>
      </c>
      <c r="Z55" s="173" t="e">
        <f t="shared" si="300"/>
        <v>#N/A</v>
      </c>
      <c r="AA55" s="173" t="e">
        <f t="shared" si="300"/>
        <v>#N/A</v>
      </c>
      <c r="AB55" s="173" t="e">
        <f t="shared" si="300"/>
        <v>#N/A</v>
      </c>
      <c r="AC55" s="173" t="e">
        <f t="shared" si="300"/>
        <v>#N/A</v>
      </c>
      <c r="AD55" s="173" t="e">
        <f t="shared" si="300"/>
        <v>#N/A</v>
      </c>
      <c r="AE55" s="174" t="e">
        <f t="shared" si="300"/>
        <v>#N/A</v>
      </c>
      <c r="AF55" s="448" t="e">
        <f t="shared" ref="AF55:AH55" si="301">VLOOKUP(AF54,$B$61:$I$91,2,1)</f>
        <v>#N/A</v>
      </c>
      <c r="AG55" s="448" t="e">
        <f t="shared" si="301"/>
        <v>#N/A</v>
      </c>
      <c r="AH55" s="449" t="e">
        <f t="shared" si="301"/>
        <v>#N/A</v>
      </c>
      <c r="AI55" s="700"/>
      <c r="AJ55" s="701"/>
      <c r="AK55" s="704"/>
      <c r="AL55" s="705"/>
      <c r="AM55" s="708"/>
      <c r="AN55" s="709"/>
      <c r="AO55" s="80"/>
    </row>
    <row r="56" spans="1:42" ht="24" customHeight="1">
      <c r="A56" s="432" t="s">
        <v>428</v>
      </c>
      <c r="B56" s="433"/>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4"/>
      <c r="AF56" s="450"/>
      <c r="AG56" s="451"/>
      <c r="AH56" s="452"/>
      <c r="AI56" s="682">
        <f>SUM(AI12:AJ55)</f>
        <v>0</v>
      </c>
      <c r="AJ56" s="683"/>
      <c r="AK56" s="682">
        <f>SUM(AK12:AL55)</f>
        <v>0</v>
      </c>
      <c r="AL56" s="683"/>
      <c r="AM56" s="684">
        <f>SUM(AM12:AN55)</f>
        <v>0</v>
      </c>
      <c r="AN56" s="685"/>
      <c r="AO56" s="80"/>
    </row>
    <row r="57" spans="1:42" ht="15" customHeight="1" thickBot="1">
      <c r="A57" s="686" t="s">
        <v>16</v>
      </c>
      <c r="B57" s="687"/>
      <c r="C57" s="687"/>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8"/>
      <c r="AC57" s="689"/>
      <c r="AD57" s="690"/>
      <c r="AE57" s="691"/>
      <c r="AF57" s="456" t="s">
        <v>44</v>
      </c>
      <c r="AG57" s="454"/>
      <c r="AH57" s="454"/>
      <c r="AI57" s="454"/>
      <c r="AJ57" s="454"/>
      <c r="AK57" s="454"/>
      <c r="AL57" s="454"/>
      <c r="AM57" s="454"/>
      <c r="AN57" s="454"/>
      <c r="AO57" s="455"/>
    </row>
    <row r="58" spans="1:42" ht="6.7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4"/>
      <c r="AM58" s="83"/>
      <c r="AN58" s="84"/>
    </row>
    <row r="59" spans="1:42" ht="15" customHeight="1">
      <c r="A59" s="677" t="s">
        <v>95</v>
      </c>
      <c r="B59" s="678"/>
      <c r="C59" s="679"/>
      <c r="D59" s="205" t="s">
        <v>94</v>
      </c>
      <c r="E59" s="680" t="s">
        <v>96</v>
      </c>
      <c r="F59" s="681"/>
      <c r="G59" s="681"/>
      <c r="H59" s="681"/>
      <c r="I59" s="681"/>
      <c r="J59" s="674">
        <v>0</v>
      </c>
      <c r="K59" s="675"/>
      <c r="L59" s="205" t="s">
        <v>93</v>
      </c>
      <c r="M59" s="680" t="s">
        <v>96</v>
      </c>
      <c r="N59" s="681"/>
      <c r="O59" s="681"/>
      <c r="P59" s="681"/>
      <c r="Q59" s="681"/>
      <c r="R59" s="674">
        <v>0</v>
      </c>
      <c r="S59" s="675"/>
      <c r="T59" s="205" t="s">
        <v>97</v>
      </c>
      <c r="U59" s="680" t="s">
        <v>96</v>
      </c>
      <c r="V59" s="681"/>
      <c r="W59" s="681"/>
      <c r="X59" s="681"/>
      <c r="Y59" s="681"/>
      <c r="Z59" s="674">
        <v>0</v>
      </c>
      <c r="AA59" s="675"/>
      <c r="AB59" s="205" t="s">
        <v>98</v>
      </c>
      <c r="AC59" s="680" t="s">
        <v>96</v>
      </c>
      <c r="AD59" s="681"/>
      <c r="AE59" s="681"/>
      <c r="AF59" s="681"/>
      <c r="AG59" s="681"/>
      <c r="AH59" s="681"/>
      <c r="AI59" s="681"/>
      <c r="AJ59" s="681"/>
      <c r="AK59" s="674">
        <v>0</v>
      </c>
      <c r="AL59" s="675"/>
      <c r="AM59" s="674">
        <v>0</v>
      </c>
      <c r="AN59" s="675"/>
      <c r="AO59" s="84"/>
      <c r="AP59" s="86"/>
    </row>
    <row r="60" spans="1:42" ht="6.75"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9"/>
      <c r="AM60" s="88"/>
      <c r="AN60" s="89"/>
    </row>
    <row r="61" spans="1:42" ht="15" customHeight="1">
      <c r="A61" s="673" t="s">
        <v>99</v>
      </c>
      <c r="B61" s="206" t="s">
        <v>143</v>
      </c>
      <c r="C61" s="207" t="s">
        <v>144</v>
      </c>
      <c r="D61" s="676" t="s">
        <v>145</v>
      </c>
      <c r="E61" s="676"/>
      <c r="F61" s="676" t="s">
        <v>146</v>
      </c>
      <c r="G61" s="676"/>
      <c r="H61" s="676" t="s">
        <v>147</v>
      </c>
      <c r="I61" s="676"/>
      <c r="J61" s="93" t="s">
        <v>209</v>
      </c>
      <c r="L61" s="83"/>
      <c r="N61" s="107"/>
      <c r="O61" s="107"/>
      <c r="P61" s="107"/>
      <c r="Q61" s="107"/>
      <c r="R61" s="107"/>
      <c r="S61" s="107"/>
      <c r="T61" s="107"/>
      <c r="U61" s="107"/>
      <c r="V61" s="107"/>
      <c r="W61" s="107"/>
      <c r="X61" s="107"/>
      <c r="Y61" s="107"/>
      <c r="Z61" s="107"/>
      <c r="AA61" s="107"/>
      <c r="AB61" s="107"/>
      <c r="AC61" s="107"/>
      <c r="AD61" s="107"/>
      <c r="AE61" s="107"/>
      <c r="AF61" s="428"/>
      <c r="AG61" s="428"/>
      <c r="AH61" s="428"/>
      <c r="AI61" s="107"/>
      <c r="AJ61" s="107"/>
      <c r="AK61" s="107"/>
      <c r="AL61" s="87"/>
      <c r="AM61" s="107"/>
      <c r="AN61" s="87"/>
    </row>
    <row r="62" spans="1:42" ht="15" customHeight="1">
      <c r="A62" s="673"/>
      <c r="B62" s="205" t="s">
        <v>100</v>
      </c>
      <c r="C62" s="179">
        <f t="shared" ref="C62:C91" si="302">F62-D62-H62</f>
        <v>0</v>
      </c>
      <c r="D62" s="672"/>
      <c r="E62" s="672"/>
      <c r="F62" s="672"/>
      <c r="G62" s="672"/>
      <c r="H62" s="672"/>
      <c r="I62" s="672"/>
      <c r="J62" s="93" t="s">
        <v>148</v>
      </c>
      <c r="N62" s="180"/>
      <c r="O62" s="180"/>
      <c r="P62" s="180"/>
      <c r="Q62" s="180"/>
      <c r="R62" s="181"/>
      <c r="S62" s="181"/>
      <c r="T62" s="182"/>
      <c r="U62" s="180"/>
      <c r="V62" s="180"/>
      <c r="W62" s="180"/>
      <c r="X62" s="180"/>
      <c r="Y62" s="180"/>
      <c r="Z62" s="181"/>
      <c r="AA62" s="181"/>
      <c r="AB62" s="182"/>
      <c r="AC62" s="180"/>
      <c r="AD62" s="180"/>
      <c r="AE62" s="180"/>
      <c r="AF62" s="180"/>
      <c r="AG62" s="180"/>
      <c r="AH62" s="180"/>
      <c r="AI62" s="180"/>
      <c r="AJ62" s="180"/>
      <c r="AK62" s="181"/>
      <c r="AL62" s="181"/>
      <c r="AM62" s="181"/>
      <c r="AN62" s="181"/>
      <c r="AO62" s="84"/>
      <c r="AP62" s="86"/>
    </row>
    <row r="63" spans="1:42" ht="15" customHeight="1">
      <c r="A63" s="673"/>
      <c r="B63" s="205" t="s">
        <v>101</v>
      </c>
      <c r="C63" s="179">
        <f t="shared" si="302"/>
        <v>0</v>
      </c>
      <c r="D63" s="672"/>
      <c r="E63" s="672"/>
      <c r="F63" s="672"/>
      <c r="G63" s="672"/>
      <c r="H63" s="672"/>
      <c r="I63" s="672"/>
      <c r="J63" s="93" t="s">
        <v>108</v>
      </c>
      <c r="N63" s="180"/>
      <c r="O63" s="180"/>
      <c r="P63" s="180"/>
      <c r="Q63" s="180"/>
      <c r="R63" s="181"/>
      <c r="S63" s="181"/>
      <c r="T63" s="182"/>
      <c r="U63" s="180"/>
      <c r="V63" s="180"/>
      <c r="W63" s="180"/>
      <c r="X63" s="180"/>
      <c r="Y63" s="180"/>
      <c r="Z63" s="181"/>
      <c r="AA63" s="181"/>
      <c r="AB63" s="182"/>
      <c r="AC63" s="180"/>
      <c r="AD63" s="180"/>
      <c r="AE63" s="180"/>
      <c r="AF63" s="180"/>
      <c r="AG63" s="180"/>
      <c r="AH63" s="180"/>
      <c r="AI63" s="180"/>
      <c r="AJ63" s="180"/>
      <c r="AK63" s="181"/>
      <c r="AL63" s="181"/>
      <c r="AM63" s="181"/>
      <c r="AN63" s="181"/>
      <c r="AO63" s="84"/>
      <c r="AP63" s="86"/>
    </row>
    <row r="64" spans="1:42" ht="15" customHeight="1">
      <c r="A64" s="673"/>
      <c r="B64" s="205" t="s">
        <v>102</v>
      </c>
      <c r="C64" s="179">
        <f t="shared" si="302"/>
        <v>0</v>
      </c>
      <c r="D64" s="672"/>
      <c r="E64" s="672"/>
      <c r="F64" s="672"/>
      <c r="G64" s="672"/>
      <c r="H64" s="672"/>
      <c r="I64" s="672"/>
      <c r="J64" s="93" t="s">
        <v>149</v>
      </c>
      <c r="N64" s="180"/>
      <c r="O64" s="180"/>
      <c r="P64" s="180"/>
      <c r="Q64" s="180"/>
      <c r="R64" s="181"/>
      <c r="S64" s="181"/>
      <c r="T64" s="182"/>
      <c r="U64" s="180"/>
      <c r="V64" s="180"/>
      <c r="W64" s="180"/>
      <c r="X64" s="180"/>
      <c r="Y64" s="180"/>
      <c r="Z64" s="181"/>
      <c r="AA64" s="181"/>
      <c r="AB64" s="182"/>
      <c r="AC64" s="180"/>
      <c r="AD64" s="180"/>
      <c r="AE64" s="180"/>
      <c r="AF64" s="180"/>
      <c r="AG64" s="180"/>
      <c r="AH64" s="180"/>
      <c r="AI64" s="180"/>
      <c r="AJ64" s="180"/>
      <c r="AK64" s="181"/>
      <c r="AL64" s="181"/>
      <c r="AM64" s="181"/>
      <c r="AN64" s="181"/>
      <c r="AO64" s="84"/>
      <c r="AP64" s="86"/>
    </row>
    <row r="65" spans="1:42" ht="15" customHeight="1">
      <c r="A65" s="673"/>
      <c r="B65" s="205" t="s">
        <v>103</v>
      </c>
      <c r="C65" s="179">
        <f t="shared" si="302"/>
        <v>0</v>
      </c>
      <c r="D65" s="672"/>
      <c r="E65" s="672"/>
      <c r="F65" s="672"/>
      <c r="G65" s="672"/>
      <c r="H65" s="672"/>
      <c r="I65" s="672"/>
      <c r="J65" s="93" t="s">
        <v>150</v>
      </c>
      <c r="N65" s="180"/>
      <c r="O65" s="180"/>
      <c r="P65" s="180"/>
      <c r="Q65" s="180"/>
      <c r="R65" s="181"/>
      <c r="S65" s="181"/>
      <c r="T65" s="182"/>
      <c r="U65" s="180"/>
      <c r="V65" s="180"/>
      <c r="W65" s="180"/>
      <c r="X65" s="180"/>
      <c r="Y65" s="180"/>
      <c r="Z65" s="181"/>
      <c r="AA65" s="181"/>
      <c r="AB65" s="182"/>
      <c r="AC65" s="180"/>
      <c r="AD65" s="180"/>
      <c r="AE65" s="180"/>
      <c r="AF65" s="180"/>
      <c r="AG65" s="180"/>
      <c r="AH65" s="180"/>
      <c r="AI65" s="180"/>
      <c r="AJ65" s="180"/>
      <c r="AK65" s="181"/>
      <c r="AL65" s="181"/>
      <c r="AM65" s="181"/>
      <c r="AN65" s="181"/>
      <c r="AO65" s="84"/>
      <c r="AP65" s="86"/>
    </row>
    <row r="66" spans="1:42" ht="15" customHeight="1">
      <c r="A66" s="673"/>
      <c r="B66" s="205" t="s">
        <v>104</v>
      </c>
      <c r="C66" s="179">
        <f t="shared" si="302"/>
        <v>0</v>
      </c>
      <c r="D66" s="672"/>
      <c r="E66" s="672"/>
      <c r="F66" s="672"/>
      <c r="G66" s="672"/>
      <c r="H66" s="672"/>
      <c r="I66" s="672"/>
      <c r="J66" s="93" t="s">
        <v>151</v>
      </c>
      <c r="N66" s="180"/>
      <c r="O66" s="180"/>
      <c r="P66" s="180"/>
      <c r="Q66" s="180"/>
      <c r="R66" s="181"/>
      <c r="S66" s="181"/>
      <c r="T66" s="182"/>
      <c r="U66" s="180"/>
      <c r="V66" s="180"/>
      <c r="W66" s="180"/>
      <c r="X66" s="180"/>
      <c r="Y66" s="180"/>
      <c r="Z66" s="181"/>
      <c r="AA66" s="181"/>
      <c r="AB66" s="182"/>
      <c r="AC66" s="180"/>
      <c r="AD66" s="180"/>
      <c r="AE66" s="180"/>
      <c r="AF66" s="180"/>
      <c r="AG66" s="180"/>
      <c r="AH66" s="180"/>
      <c r="AI66" s="180"/>
      <c r="AJ66" s="180"/>
      <c r="AK66" s="181"/>
      <c r="AL66" s="181"/>
      <c r="AM66" s="181"/>
      <c r="AN66" s="181"/>
      <c r="AO66" s="84"/>
      <c r="AP66" s="86"/>
    </row>
    <row r="67" spans="1:42" ht="15" customHeight="1">
      <c r="A67" s="673"/>
      <c r="B67" s="205" t="s">
        <v>105</v>
      </c>
      <c r="C67" s="179">
        <f t="shared" si="302"/>
        <v>0</v>
      </c>
      <c r="D67" s="672"/>
      <c r="E67" s="672"/>
      <c r="F67" s="672"/>
      <c r="G67" s="672"/>
      <c r="H67" s="672"/>
      <c r="I67" s="672"/>
      <c r="J67" s="93" t="s">
        <v>152</v>
      </c>
      <c r="N67" s="180"/>
      <c r="O67" s="180"/>
      <c r="P67" s="180"/>
      <c r="Q67" s="180"/>
      <c r="R67" s="181"/>
      <c r="S67" s="181"/>
      <c r="T67" s="182"/>
      <c r="U67" s="180"/>
      <c r="V67" s="180"/>
      <c r="W67" s="180"/>
      <c r="X67" s="180"/>
      <c r="Y67" s="180"/>
      <c r="Z67" s="181"/>
      <c r="AA67" s="181"/>
      <c r="AB67" s="182"/>
      <c r="AC67" s="180"/>
      <c r="AD67" s="180"/>
      <c r="AE67" s="180"/>
      <c r="AF67" s="180"/>
      <c r="AG67" s="180"/>
      <c r="AH67" s="180"/>
      <c r="AI67" s="180"/>
      <c r="AJ67" s="180"/>
      <c r="AK67" s="181"/>
      <c r="AL67" s="181"/>
      <c r="AM67" s="181"/>
      <c r="AN67" s="181"/>
      <c r="AO67" s="84"/>
      <c r="AP67" s="86"/>
    </row>
    <row r="68" spans="1:42" ht="15" customHeight="1">
      <c r="A68" s="673"/>
      <c r="B68" s="205" t="s">
        <v>106</v>
      </c>
      <c r="C68" s="179">
        <f t="shared" si="302"/>
        <v>0</v>
      </c>
      <c r="D68" s="672"/>
      <c r="E68" s="672"/>
      <c r="F68" s="672"/>
      <c r="G68" s="672"/>
      <c r="H68" s="672"/>
      <c r="I68" s="672"/>
      <c r="J68" s="93" t="s">
        <v>153</v>
      </c>
      <c r="N68" s="180"/>
      <c r="O68" s="180"/>
      <c r="P68" s="180"/>
      <c r="Q68" s="180"/>
      <c r="R68" s="181"/>
      <c r="S68" s="181"/>
      <c r="T68" s="182"/>
      <c r="U68" s="180"/>
      <c r="V68" s="180"/>
      <c r="W68" s="180"/>
      <c r="X68" s="180"/>
      <c r="Y68" s="180"/>
      <c r="Z68" s="181"/>
      <c r="AA68" s="181"/>
      <c r="AB68" s="182"/>
      <c r="AC68" s="180"/>
      <c r="AD68" s="180"/>
      <c r="AE68" s="180"/>
      <c r="AF68" s="180"/>
      <c r="AG68" s="180"/>
      <c r="AH68" s="180"/>
      <c r="AI68" s="180"/>
      <c r="AJ68" s="180"/>
      <c r="AK68" s="181"/>
      <c r="AL68" s="181"/>
      <c r="AM68" s="181"/>
      <c r="AN68" s="181"/>
      <c r="AO68" s="84"/>
      <c r="AP68" s="86"/>
    </row>
    <row r="69" spans="1:42" ht="15" customHeight="1">
      <c r="A69" s="673"/>
      <c r="B69" s="205" t="s">
        <v>107</v>
      </c>
      <c r="C69" s="179">
        <f t="shared" si="302"/>
        <v>0</v>
      </c>
      <c r="D69" s="672"/>
      <c r="E69" s="672"/>
      <c r="F69" s="672"/>
      <c r="G69" s="672"/>
      <c r="H69" s="672"/>
      <c r="I69" s="672"/>
      <c r="J69" s="93" t="s">
        <v>154</v>
      </c>
      <c r="N69" s="180"/>
      <c r="O69" s="180"/>
      <c r="P69" s="180"/>
      <c r="Q69" s="180"/>
      <c r="R69" s="181"/>
      <c r="S69" s="181"/>
      <c r="T69" s="182"/>
      <c r="U69" s="180"/>
      <c r="V69" s="180"/>
      <c r="W69" s="180"/>
      <c r="X69" s="180"/>
      <c r="Y69" s="180"/>
      <c r="Z69" s="181"/>
      <c r="AA69" s="181"/>
      <c r="AB69" s="182"/>
      <c r="AC69" s="180"/>
      <c r="AD69" s="180"/>
      <c r="AE69" s="180"/>
      <c r="AF69" s="180"/>
      <c r="AG69" s="180"/>
      <c r="AH69" s="180"/>
      <c r="AI69" s="180"/>
      <c r="AJ69" s="180"/>
      <c r="AK69" s="181"/>
      <c r="AL69" s="181"/>
      <c r="AM69" s="181"/>
      <c r="AN69" s="181"/>
      <c r="AO69" s="84"/>
      <c r="AP69" s="86"/>
    </row>
    <row r="70" spans="1:42" ht="15" customHeight="1">
      <c r="A70" s="673" t="s">
        <v>99</v>
      </c>
      <c r="B70" s="205" t="s">
        <v>122</v>
      </c>
      <c r="C70" s="179">
        <f t="shared" si="302"/>
        <v>0</v>
      </c>
      <c r="D70" s="672"/>
      <c r="E70" s="672"/>
      <c r="F70" s="672"/>
      <c r="G70" s="672"/>
      <c r="H70" s="672"/>
      <c r="I70" s="672"/>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9"/>
      <c r="AM70" s="88"/>
      <c r="AN70" s="89"/>
    </row>
    <row r="71" spans="1:42" ht="15" customHeight="1">
      <c r="A71" s="673"/>
      <c r="B71" s="205" t="s">
        <v>124</v>
      </c>
      <c r="C71" s="179">
        <f t="shared" si="302"/>
        <v>0</v>
      </c>
      <c r="D71" s="672"/>
      <c r="E71" s="672"/>
      <c r="F71" s="672"/>
      <c r="G71" s="672"/>
      <c r="H71" s="672"/>
      <c r="I71" s="672"/>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9"/>
      <c r="AM71" s="88"/>
      <c r="AN71" s="89"/>
    </row>
    <row r="72" spans="1:42" ht="15" customHeight="1">
      <c r="A72" s="673"/>
      <c r="B72" s="205" t="s">
        <v>155</v>
      </c>
      <c r="C72" s="179">
        <f t="shared" si="302"/>
        <v>0</v>
      </c>
      <c r="D72" s="672"/>
      <c r="E72" s="672"/>
      <c r="F72" s="672"/>
      <c r="G72" s="672"/>
      <c r="H72" s="672"/>
      <c r="I72" s="672"/>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9"/>
      <c r="AM72" s="88"/>
      <c r="AN72" s="89"/>
    </row>
    <row r="73" spans="1:42" ht="15" customHeight="1">
      <c r="A73" s="673"/>
      <c r="B73" s="205" t="s">
        <v>156</v>
      </c>
      <c r="C73" s="179">
        <f t="shared" si="302"/>
        <v>0</v>
      </c>
      <c r="D73" s="672"/>
      <c r="E73" s="672"/>
      <c r="F73" s="672"/>
      <c r="G73" s="672"/>
      <c r="H73" s="672"/>
      <c r="I73" s="672"/>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9"/>
      <c r="AM73" s="88"/>
      <c r="AN73" s="89"/>
    </row>
    <row r="74" spans="1:42" ht="15" customHeight="1">
      <c r="A74" s="673"/>
      <c r="B74" s="205" t="s">
        <v>157</v>
      </c>
      <c r="C74" s="179">
        <f t="shared" si="302"/>
        <v>0</v>
      </c>
      <c r="D74" s="672"/>
      <c r="E74" s="672"/>
      <c r="F74" s="672"/>
      <c r="G74" s="672"/>
      <c r="H74" s="672"/>
      <c r="I74" s="672"/>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9"/>
      <c r="AM74" s="88"/>
      <c r="AN74" s="89"/>
    </row>
    <row r="75" spans="1:42" ht="15" customHeight="1">
      <c r="A75" s="673"/>
      <c r="B75" s="205" t="s">
        <v>158</v>
      </c>
      <c r="C75" s="179">
        <f t="shared" si="302"/>
        <v>0</v>
      </c>
      <c r="D75" s="672"/>
      <c r="E75" s="672"/>
      <c r="F75" s="672"/>
      <c r="G75" s="672"/>
      <c r="H75" s="672"/>
      <c r="I75" s="672"/>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9"/>
      <c r="AM75" s="88"/>
      <c r="AN75" s="89"/>
    </row>
    <row r="76" spans="1:42" ht="15" customHeight="1">
      <c r="A76" s="673"/>
      <c r="B76" s="205" t="s">
        <v>159</v>
      </c>
      <c r="C76" s="179">
        <f t="shared" si="302"/>
        <v>0</v>
      </c>
      <c r="D76" s="672"/>
      <c r="E76" s="672"/>
      <c r="F76" s="672"/>
      <c r="G76" s="672"/>
      <c r="H76" s="672"/>
      <c r="I76" s="672"/>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9"/>
      <c r="AM76" s="88"/>
      <c r="AN76" s="89"/>
    </row>
    <row r="77" spans="1:42" ht="15" customHeight="1">
      <c r="A77" s="673"/>
      <c r="B77" s="205" t="s">
        <v>160</v>
      </c>
      <c r="C77" s="179">
        <f t="shared" si="302"/>
        <v>0</v>
      </c>
      <c r="D77" s="672"/>
      <c r="E77" s="672"/>
      <c r="F77" s="672"/>
      <c r="G77" s="672"/>
      <c r="H77" s="672"/>
      <c r="I77" s="672"/>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9"/>
      <c r="AM77" s="88"/>
      <c r="AN77" s="89"/>
    </row>
    <row r="78" spans="1:42" ht="15" customHeight="1">
      <c r="A78" s="673"/>
      <c r="B78" s="205" t="s">
        <v>161</v>
      </c>
      <c r="C78" s="179">
        <f t="shared" si="302"/>
        <v>0</v>
      </c>
      <c r="D78" s="672"/>
      <c r="E78" s="672"/>
      <c r="F78" s="672"/>
      <c r="G78" s="672"/>
      <c r="H78" s="672"/>
      <c r="I78" s="672"/>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9"/>
      <c r="AM78" s="88"/>
      <c r="AN78" s="89"/>
    </row>
    <row r="79" spans="1:42" ht="15" customHeight="1">
      <c r="A79" s="673"/>
      <c r="B79" s="205" t="s">
        <v>162</v>
      </c>
      <c r="C79" s="179">
        <f t="shared" si="302"/>
        <v>0</v>
      </c>
      <c r="D79" s="672"/>
      <c r="E79" s="672"/>
      <c r="F79" s="672"/>
      <c r="G79" s="672"/>
      <c r="H79" s="672"/>
      <c r="I79" s="672"/>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9"/>
      <c r="AM79" s="88"/>
      <c r="AN79" s="89"/>
    </row>
    <row r="80" spans="1:42" s="90" customFormat="1" ht="15" customHeight="1">
      <c r="A80" s="673"/>
      <c r="B80" s="205" t="s">
        <v>163</v>
      </c>
      <c r="C80" s="179">
        <f t="shared" si="302"/>
        <v>0</v>
      </c>
      <c r="D80" s="672"/>
      <c r="E80" s="672"/>
      <c r="F80" s="672"/>
      <c r="G80" s="672"/>
      <c r="H80" s="672"/>
      <c r="I80" s="672"/>
    </row>
    <row r="81" spans="1:41" s="90" customFormat="1" ht="15" customHeight="1">
      <c r="A81" s="673"/>
      <c r="B81" s="205" t="s">
        <v>164</v>
      </c>
      <c r="C81" s="179">
        <f t="shared" si="302"/>
        <v>0</v>
      </c>
      <c r="D81" s="672"/>
      <c r="E81" s="672"/>
      <c r="F81" s="672"/>
      <c r="G81" s="672"/>
      <c r="H81" s="672"/>
      <c r="I81" s="672"/>
    </row>
    <row r="82" spans="1:41" s="90" customFormat="1" ht="15" customHeight="1">
      <c r="A82" s="673"/>
      <c r="B82" s="205" t="s">
        <v>165</v>
      </c>
      <c r="C82" s="179">
        <f t="shared" si="302"/>
        <v>0</v>
      </c>
      <c r="D82" s="672"/>
      <c r="E82" s="672"/>
      <c r="F82" s="672"/>
      <c r="G82" s="672"/>
      <c r="H82" s="672"/>
      <c r="I82" s="672"/>
    </row>
    <row r="83" spans="1:41" s="90" customFormat="1" ht="15" customHeight="1">
      <c r="A83" s="673"/>
      <c r="B83" s="205" t="s">
        <v>166</v>
      </c>
      <c r="C83" s="179">
        <f t="shared" si="302"/>
        <v>0</v>
      </c>
      <c r="D83" s="672"/>
      <c r="E83" s="672"/>
      <c r="F83" s="672"/>
      <c r="G83" s="672"/>
      <c r="H83" s="672"/>
      <c r="I83" s="672"/>
    </row>
    <row r="84" spans="1:41" s="90" customFormat="1" ht="15" customHeight="1">
      <c r="A84" s="673"/>
      <c r="B84" s="205" t="s">
        <v>167</v>
      </c>
      <c r="C84" s="179">
        <f t="shared" si="302"/>
        <v>0</v>
      </c>
      <c r="D84" s="672"/>
      <c r="E84" s="672"/>
      <c r="F84" s="672"/>
      <c r="G84" s="672"/>
      <c r="H84" s="672"/>
      <c r="I84" s="672"/>
    </row>
    <row r="85" spans="1:41" s="90" customFormat="1" ht="15" customHeight="1">
      <c r="A85" s="673"/>
      <c r="B85" s="205" t="s">
        <v>168</v>
      </c>
      <c r="C85" s="179">
        <f t="shared" si="302"/>
        <v>0</v>
      </c>
      <c r="D85" s="672"/>
      <c r="E85" s="672"/>
      <c r="F85" s="672"/>
      <c r="G85" s="672"/>
      <c r="H85" s="672"/>
      <c r="I85" s="672"/>
    </row>
    <row r="86" spans="1:41" s="90" customFormat="1" ht="15" customHeight="1">
      <c r="A86" s="673"/>
      <c r="B86" s="205" t="s">
        <v>169</v>
      </c>
      <c r="C86" s="179">
        <f t="shared" si="302"/>
        <v>0</v>
      </c>
      <c r="D86" s="672"/>
      <c r="E86" s="672"/>
      <c r="F86" s="672"/>
      <c r="G86" s="672"/>
      <c r="H86" s="672"/>
      <c r="I86" s="672"/>
    </row>
    <row r="87" spans="1:41" s="90" customFormat="1" ht="15" customHeight="1">
      <c r="A87" s="673"/>
      <c r="B87" s="205" t="s">
        <v>170</v>
      </c>
      <c r="C87" s="179">
        <f t="shared" si="302"/>
        <v>0</v>
      </c>
      <c r="D87" s="672"/>
      <c r="E87" s="672"/>
      <c r="F87" s="672"/>
      <c r="G87" s="672"/>
      <c r="H87" s="672"/>
      <c r="I87" s="672"/>
    </row>
    <row r="88" spans="1:41" ht="15" customHeight="1">
      <c r="A88" s="673"/>
      <c r="B88" s="205" t="s">
        <v>171</v>
      </c>
      <c r="C88" s="179">
        <f t="shared" si="302"/>
        <v>0</v>
      </c>
      <c r="D88" s="672"/>
      <c r="E88" s="672"/>
      <c r="F88" s="672"/>
      <c r="G88" s="672"/>
      <c r="H88" s="672"/>
      <c r="I88" s="672"/>
      <c r="AO88" s="91"/>
    </row>
    <row r="89" spans="1:41" s="90" customFormat="1" ht="15" customHeight="1">
      <c r="A89" s="673"/>
      <c r="B89" s="205" t="s">
        <v>172</v>
      </c>
      <c r="C89" s="179">
        <f t="shared" si="302"/>
        <v>0</v>
      </c>
      <c r="D89" s="672"/>
      <c r="E89" s="672"/>
      <c r="F89" s="672"/>
      <c r="G89" s="672"/>
      <c r="H89" s="672"/>
      <c r="I89" s="672"/>
    </row>
    <row r="90" spans="1:41" s="90" customFormat="1" ht="15" customHeight="1">
      <c r="A90" s="673"/>
      <c r="B90" s="205" t="s">
        <v>173</v>
      </c>
      <c r="C90" s="179">
        <f t="shared" si="302"/>
        <v>0</v>
      </c>
      <c r="D90" s="672"/>
      <c r="E90" s="672"/>
      <c r="F90" s="672"/>
      <c r="G90" s="672"/>
      <c r="H90" s="672"/>
      <c r="I90" s="672"/>
    </row>
    <row r="91" spans="1:41" ht="15" customHeight="1">
      <c r="A91" s="673"/>
      <c r="B91" s="205" t="s">
        <v>174</v>
      </c>
      <c r="C91" s="179">
        <f t="shared" si="302"/>
        <v>0</v>
      </c>
      <c r="D91" s="672"/>
      <c r="E91" s="672"/>
      <c r="F91" s="672"/>
      <c r="G91" s="672"/>
      <c r="H91" s="672"/>
      <c r="I91" s="672"/>
      <c r="AO91" s="91" t="s">
        <v>109</v>
      </c>
    </row>
  </sheetData>
  <mergeCells count="267">
    <mergeCell ref="U3:Z3"/>
    <mergeCell ref="M6:R7"/>
    <mergeCell ref="S6:AO6"/>
    <mergeCell ref="S7:AO7"/>
    <mergeCell ref="A34:A35"/>
    <mergeCell ref="B34:B35"/>
    <mergeCell ref="C34:C35"/>
    <mergeCell ref="AI34:AJ35"/>
    <mergeCell ref="AK34:AL35"/>
    <mergeCell ref="AM34:AN35"/>
    <mergeCell ref="AM24:AN25"/>
    <mergeCell ref="A26:A27"/>
    <mergeCell ref="B26:B27"/>
    <mergeCell ref="C26:C27"/>
    <mergeCell ref="AI26:AJ27"/>
    <mergeCell ref="AK26:AL27"/>
    <mergeCell ref="AM26:AN27"/>
    <mergeCell ref="A28:A29"/>
    <mergeCell ref="B28:B29"/>
    <mergeCell ref="C28:C29"/>
    <mergeCell ref="AI28:AJ29"/>
    <mergeCell ref="AK28:AL29"/>
    <mergeCell ref="AM28:AN29"/>
    <mergeCell ref="A24:A25"/>
    <mergeCell ref="A36:A37"/>
    <mergeCell ref="B36:B37"/>
    <mergeCell ref="C36:C37"/>
    <mergeCell ref="AI36:AJ37"/>
    <mergeCell ref="AK36:AL37"/>
    <mergeCell ref="AM36:AN37"/>
    <mergeCell ref="A30:A31"/>
    <mergeCell ref="B30:B31"/>
    <mergeCell ref="C30:C31"/>
    <mergeCell ref="AI30:AJ31"/>
    <mergeCell ref="AK30:AL31"/>
    <mergeCell ref="AM30:AN31"/>
    <mergeCell ref="A32:A33"/>
    <mergeCell ref="B32:B33"/>
    <mergeCell ref="C32:C33"/>
    <mergeCell ref="AI32:AJ33"/>
    <mergeCell ref="AK32:AL33"/>
    <mergeCell ref="AM32:AN33"/>
    <mergeCell ref="B24:B25"/>
    <mergeCell ref="C24:C25"/>
    <mergeCell ref="AI24:AJ25"/>
    <mergeCell ref="AK24:AL25"/>
    <mergeCell ref="A20:A21"/>
    <mergeCell ref="B20:B21"/>
    <mergeCell ref="C20:C21"/>
    <mergeCell ref="AI20:AJ21"/>
    <mergeCell ref="AK20:AL21"/>
    <mergeCell ref="A5:C5"/>
    <mergeCell ref="D5:L5"/>
    <mergeCell ref="M5:R5"/>
    <mergeCell ref="S5:AO5"/>
    <mergeCell ref="A6:C6"/>
    <mergeCell ref="D6:L6"/>
    <mergeCell ref="A7:C7"/>
    <mergeCell ref="D7:L7"/>
    <mergeCell ref="B8:B10"/>
    <mergeCell ref="D8:J8"/>
    <mergeCell ref="K8:Q8"/>
    <mergeCell ref="R8:X8"/>
    <mergeCell ref="Y8:AE8"/>
    <mergeCell ref="AI8:AJ10"/>
    <mergeCell ref="AK8:AL10"/>
    <mergeCell ref="AM8:AN10"/>
    <mergeCell ref="AM20:AN21"/>
    <mergeCell ref="A22:A23"/>
    <mergeCell ref="B22:B23"/>
    <mergeCell ref="C22:C23"/>
    <mergeCell ref="AI22:AJ23"/>
    <mergeCell ref="AK22:AL23"/>
    <mergeCell ref="AM22:AN23"/>
    <mergeCell ref="A16:A17"/>
    <mergeCell ref="B16:B17"/>
    <mergeCell ref="C16:C17"/>
    <mergeCell ref="AI16:AJ17"/>
    <mergeCell ref="AK16:AL17"/>
    <mergeCell ref="AM16:AN17"/>
    <mergeCell ref="A18:A19"/>
    <mergeCell ref="B18:B19"/>
    <mergeCell ref="C18:C19"/>
    <mergeCell ref="AI18:AJ19"/>
    <mergeCell ref="AK18:AL19"/>
    <mergeCell ref="AM18:AN19"/>
    <mergeCell ref="A42:A43"/>
    <mergeCell ref="B42:B43"/>
    <mergeCell ref="C42:C43"/>
    <mergeCell ref="AI42:AJ43"/>
    <mergeCell ref="AK42:AL43"/>
    <mergeCell ref="AM42:AN43"/>
    <mergeCell ref="A44:A45"/>
    <mergeCell ref="B44:B45"/>
    <mergeCell ref="C44:C45"/>
    <mergeCell ref="AI44:AJ45"/>
    <mergeCell ref="AK44:AL45"/>
    <mergeCell ref="AM44:AN45"/>
    <mergeCell ref="A38:A39"/>
    <mergeCell ref="B38:B39"/>
    <mergeCell ref="C38:C39"/>
    <mergeCell ref="AI38:AJ39"/>
    <mergeCell ref="AK38:AL39"/>
    <mergeCell ref="AM38:AN39"/>
    <mergeCell ref="A40:A41"/>
    <mergeCell ref="B40:B41"/>
    <mergeCell ref="C40:C41"/>
    <mergeCell ref="AI40:AJ41"/>
    <mergeCell ref="AK40:AL41"/>
    <mergeCell ref="AM40:AN41"/>
    <mergeCell ref="A14:A15"/>
    <mergeCell ref="B14:B15"/>
    <mergeCell ref="C14:C15"/>
    <mergeCell ref="AI14:AJ15"/>
    <mergeCell ref="AK14:AL15"/>
    <mergeCell ref="AM14:AN15"/>
    <mergeCell ref="A11:C11"/>
    <mergeCell ref="AI11:AJ11"/>
    <mergeCell ref="AK11:AL11"/>
    <mergeCell ref="AM11:AN11"/>
    <mergeCell ref="A12:A13"/>
    <mergeCell ref="B12:B13"/>
    <mergeCell ref="C12:C13"/>
    <mergeCell ref="AI12:AJ13"/>
    <mergeCell ref="AK12:AL13"/>
    <mergeCell ref="AM12:AN13"/>
    <mergeCell ref="A48:A49"/>
    <mergeCell ref="B48:B49"/>
    <mergeCell ref="C48:C49"/>
    <mergeCell ref="AI48:AJ49"/>
    <mergeCell ref="AK48:AL49"/>
    <mergeCell ref="AM48:AN49"/>
    <mergeCell ref="A46:A47"/>
    <mergeCell ref="B46:B47"/>
    <mergeCell ref="C46:C47"/>
    <mergeCell ref="AI46:AJ47"/>
    <mergeCell ref="AK46:AL47"/>
    <mergeCell ref="AM46:AN47"/>
    <mergeCell ref="A52:A53"/>
    <mergeCell ref="B52:B53"/>
    <mergeCell ref="C52:C53"/>
    <mergeCell ref="AI52:AJ53"/>
    <mergeCell ref="AK52:AL53"/>
    <mergeCell ref="AM52:AN53"/>
    <mergeCell ref="A50:A51"/>
    <mergeCell ref="B50:B51"/>
    <mergeCell ref="C50:C51"/>
    <mergeCell ref="AI50:AJ51"/>
    <mergeCell ref="AK50:AL51"/>
    <mergeCell ref="AM50:AN51"/>
    <mergeCell ref="AI56:AJ56"/>
    <mergeCell ref="AK56:AL56"/>
    <mergeCell ref="AM56:AN56"/>
    <mergeCell ref="A57:AB57"/>
    <mergeCell ref="AC57:AE57"/>
    <mergeCell ref="A54:A55"/>
    <mergeCell ref="B54:B55"/>
    <mergeCell ref="C54:C55"/>
    <mergeCell ref="AI54:AJ55"/>
    <mergeCell ref="AK54:AL55"/>
    <mergeCell ref="AM54:AN55"/>
    <mergeCell ref="AK59:AL59"/>
    <mergeCell ref="AM59:AN59"/>
    <mergeCell ref="A61:A69"/>
    <mergeCell ref="D61:E61"/>
    <mergeCell ref="F61:G61"/>
    <mergeCell ref="H61:I61"/>
    <mergeCell ref="D62:E62"/>
    <mergeCell ref="F62:G62"/>
    <mergeCell ref="A59:C59"/>
    <mergeCell ref="E59:I59"/>
    <mergeCell ref="J59:K59"/>
    <mergeCell ref="M59:Q59"/>
    <mergeCell ref="R59:S59"/>
    <mergeCell ref="U59:Y59"/>
    <mergeCell ref="H62:I62"/>
    <mergeCell ref="D63:E63"/>
    <mergeCell ref="F63:G63"/>
    <mergeCell ref="H63:I63"/>
    <mergeCell ref="D64:E64"/>
    <mergeCell ref="F64:G64"/>
    <mergeCell ref="H64:I64"/>
    <mergeCell ref="Z59:AA59"/>
    <mergeCell ref="AC59:AJ59"/>
    <mergeCell ref="D67:E67"/>
    <mergeCell ref="F67:G67"/>
    <mergeCell ref="H67:I67"/>
    <mergeCell ref="D68:E68"/>
    <mergeCell ref="F68:G68"/>
    <mergeCell ref="H68:I68"/>
    <mergeCell ref="D65:E65"/>
    <mergeCell ref="F65:G65"/>
    <mergeCell ref="H65:I65"/>
    <mergeCell ref="D66:E66"/>
    <mergeCell ref="F66:G66"/>
    <mergeCell ref="H66:I66"/>
    <mergeCell ref="D69:E69"/>
    <mergeCell ref="F69:G69"/>
    <mergeCell ref="H69:I69"/>
    <mergeCell ref="A70:A91"/>
    <mergeCell ref="D70:E70"/>
    <mergeCell ref="F70:G70"/>
    <mergeCell ref="H70:I70"/>
    <mergeCell ref="D71:E71"/>
    <mergeCell ref="F71:G71"/>
    <mergeCell ref="H71:I71"/>
    <mergeCell ref="D74:E74"/>
    <mergeCell ref="F74:G74"/>
    <mergeCell ref="H74:I74"/>
    <mergeCell ref="D75:E75"/>
    <mergeCell ref="F75:G75"/>
    <mergeCell ref="H75:I75"/>
    <mergeCell ref="D72:E72"/>
    <mergeCell ref="F72:G72"/>
    <mergeCell ref="H72:I72"/>
    <mergeCell ref="D73:E73"/>
    <mergeCell ref="F73:G73"/>
    <mergeCell ref="H73:I73"/>
    <mergeCell ref="D78:E78"/>
    <mergeCell ref="F78:G78"/>
    <mergeCell ref="H78:I78"/>
    <mergeCell ref="D79:E79"/>
    <mergeCell ref="F79:G79"/>
    <mergeCell ref="H79:I79"/>
    <mergeCell ref="D76:E76"/>
    <mergeCell ref="F76:G76"/>
    <mergeCell ref="H76:I76"/>
    <mergeCell ref="D77:E77"/>
    <mergeCell ref="F77:G77"/>
    <mergeCell ref="H77:I77"/>
    <mergeCell ref="H85:I85"/>
    <mergeCell ref="D82:E82"/>
    <mergeCell ref="F82:G82"/>
    <mergeCell ref="H82:I82"/>
    <mergeCell ref="D83:E83"/>
    <mergeCell ref="F83:G83"/>
    <mergeCell ref="H83:I83"/>
    <mergeCell ref="D80:E80"/>
    <mergeCell ref="F80:G80"/>
    <mergeCell ref="H80:I80"/>
    <mergeCell ref="D81:E81"/>
    <mergeCell ref="F81:G81"/>
    <mergeCell ref="H81:I81"/>
    <mergeCell ref="A1:B1"/>
    <mergeCell ref="D90:E90"/>
    <mergeCell ref="F90:G90"/>
    <mergeCell ref="H90:I90"/>
    <mergeCell ref="D91:E91"/>
    <mergeCell ref="F91:G91"/>
    <mergeCell ref="H91:I91"/>
    <mergeCell ref="D88:E88"/>
    <mergeCell ref="F88:G88"/>
    <mergeCell ref="H88:I88"/>
    <mergeCell ref="D89:E89"/>
    <mergeCell ref="F89:G89"/>
    <mergeCell ref="H89:I89"/>
    <mergeCell ref="D86:E86"/>
    <mergeCell ref="F86:G86"/>
    <mergeCell ref="H86:I86"/>
    <mergeCell ref="D87:E87"/>
    <mergeCell ref="F87:G87"/>
    <mergeCell ref="H87:I87"/>
    <mergeCell ref="D84:E84"/>
    <mergeCell ref="F84:G84"/>
    <mergeCell ref="H84:I84"/>
    <mergeCell ref="D85:E85"/>
    <mergeCell ref="F85:G85"/>
  </mergeCells>
  <phoneticPr fontId="2"/>
  <conditionalFormatting sqref="U3">
    <cfRule type="containsBlanks" dxfId="15" priority="1">
      <formula>LEN(TRIM(U3))=0</formula>
    </cfRule>
  </conditionalFormatting>
  <dataValidations count="2">
    <dataValidation type="list" allowBlank="1" showInputMessage="1" showErrorMessage="1" sqref="D12:AH12 D16:AH16 D18:AH18 D20:AH20 D22:AH22 D46:AH46 D48:AH48 D50:AH50 D52:AH52 D54:AH54 D14:AH14 D38:AH38 D40:AH40 D42:AH42 D44:AH44 D32:AH32 D34:AH34 D36:AH36 D24:AH24 D26:AH26 D28:AH28 D30:AH30">
      <formula1>$B$62:$B$91</formula1>
    </dataValidation>
    <dataValidation type="list" allowBlank="1" showInputMessage="1" showErrorMessage="1" sqref="B12 B14 B46 B48 B50 B52 B54 B38 B40 B42 B44 B16 B18 B20 B22 B32 B34 B36 B24 B26 B28 B30">
      <formula1>"A,B,C,D"</formula1>
    </dataValidation>
  </dataValidations>
  <printOptions horizontalCentered="1"/>
  <pageMargins left="0.39370078740157483" right="0.39370078740157483" top="0.59055118110236227" bottom="0.59055118110236227" header="0.51181102362204722" footer="0.27559055118110237"/>
  <pageSetup paperSize="9" scale="61" fitToHeight="0" orientation="portrait" r:id="rId1"/>
  <headerFooter alignWithMargins="0"/>
  <rowBreaks count="1" manualBreakCount="1">
    <brk id="57" max="40" man="1"/>
  </rowBreaks>
  <colBreaks count="1" manualBreakCount="1">
    <brk id="31" max="9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W91"/>
  <sheetViews>
    <sheetView view="pageBreakPreview" zoomScale="90" zoomScaleNormal="100" zoomScaleSheetLayoutView="90" workbookViewId="0">
      <selection sqref="A1:B1"/>
    </sheetView>
  </sheetViews>
  <sheetFormatPr defaultColWidth="9" defaultRowHeight="15" customHeight="1"/>
  <cols>
    <col min="1" max="1" width="12.625" style="71" customWidth="1"/>
    <col min="2" max="2" width="3.75" style="71" customWidth="1"/>
    <col min="3" max="3" width="10.625" style="71" customWidth="1"/>
    <col min="4" max="40" width="3.375" style="71" customWidth="1"/>
    <col min="41" max="41" width="6.5" style="71" customWidth="1"/>
    <col min="42" max="42" width="3.5" style="71" bestFit="1" customWidth="1"/>
    <col min="43" max="45" width="3.375" style="71" bestFit="1" customWidth="1"/>
    <col min="46" max="46" width="4.5" style="71" bestFit="1" customWidth="1"/>
    <col min="47" max="47" width="5.5" style="71" bestFit="1" customWidth="1"/>
    <col min="48" max="48" width="3.5" style="71" bestFit="1" customWidth="1"/>
    <col min="49" max="49" width="2.5" style="71" bestFit="1" customWidth="1"/>
    <col min="50" max="16384" width="9" style="71"/>
  </cols>
  <sheetData>
    <row r="1" spans="1:49" s="68" customFormat="1" ht="15" customHeight="1">
      <c r="A1" s="671" t="s">
        <v>210</v>
      </c>
      <c r="B1" s="671"/>
    </row>
    <row r="2" spans="1:49" s="68" customFormat="1" ht="9.75" customHeight="1">
      <c r="A2" s="67"/>
    </row>
    <row r="3" spans="1:49" s="68" customFormat="1" ht="17.25">
      <c r="B3" s="67"/>
      <c r="C3" s="419"/>
      <c r="F3" s="143" t="s">
        <v>206</v>
      </c>
      <c r="I3" s="143"/>
      <c r="J3" s="143"/>
      <c r="K3" s="143"/>
      <c r="L3" s="143"/>
      <c r="M3" s="143"/>
      <c r="N3" s="143"/>
      <c r="O3" s="143"/>
      <c r="P3" s="143"/>
      <c r="Q3" s="143"/>
      <c r="R3" s="143"/>
      <c r="S3" s="143"/>
      <c r="T3" s="143"/>
      <c r="U3" s="745" t="str">
        <f ca="1">INDIRECT("'調書1-2'!E2")</f>
        <v/>
      </c>
      <c r="V3" s="745"/>
      <c r="W3" s="745"/>
      <c r="X3" s="745"/>
      <c r="Y3" s="745"/>
      <c r="Z3" s="745"/>
      <c r="AA3" s="420" t="str">
        <f>IF('調書1-1'!D1="","&lt;&lt;&lt;&lt;エラー！調書1-1のセル「D1」に運営指導日を入力！","")</f>
        <v>&lt;&lt;&lt;&lt;エラー！調書1-1のセル「D1」に運営指導日を入力！</v>
      </c>
    </row>
    <row r="4" spans="1:49" s="68" customFormat="1" ht="9.75" customHeight="1">
      <c r="A4" s="70"/>
      <c r="B4" s="70"/>
      <c r="C4" s="70"/>
      <c r="D4" s="70"/>
      <c r="E4" s="70"/>
      <c r="F4" s="70"/>
      <c r="G4" s="70"/>
      <c r="H4" s="70"/>
      <c r="I4" s="70"/>
      <c r="J4" s="70"/>
      <c r="K4" s="70"/>
      <c r="L4" s="70"/>
    </row>
    <row r="5" spans="1:49" s="1" customFormat="1" ht="17.25" customHeight="1">
      <c r="A5" s="721" t="s">
        <v>21</v>
      </c>
      <c r="B5" s="721"/>
      <c r="C5" s="721"/>
      <c r="D5" s="722" t="str">
        <f>'調書1-1'!C3</f>
        <v>施設入所支援</v>
      </c>
      <c r="E5" s="722"/>
      <c r="F5" s="722"/>
      <c r="G5" s="722"/>
      <c r="H5" s="722"/>
      <c r="I5" s="722"/>
      <c r="J5" s="722"/>
      <c r="K5" s="722"/>
      <c r="L5" s="722"/>
      <c r="M5" s="721" t="s">
        <v>205</v>
      </c>
      <c r="N5" s="721"/>
      <c r="O5" s="721"/>
      <c r="P5" s="721"/>
      <c r="Q5" s="721"/>
      <c r="R5" s="721"/>
      <c r="S5" s="723" t="str">
        <f>IF('調書1-1'!AD3="","",'調書1-1'!AD3)</f>
        <v/>
      </c>
      <c r="T5" s="723"/>
      <c r="U5" s="723"/>
      <c r="V5" s="723"/>
      <c r="W5" s="723"/>
      <c r="X5" s="723"/>
      <c r="Y5" s="723"/>
      <c r="Z5" s="723"/>
      <c r="AA5" s="723"/>
      <c r="AB5" s="723"/>
      <c r="AC5" s="723"/>
      <c r="AD5" s="723"/>
      <c r="AE5" s="723"/>
      <c r="AF5" s="723"/>
      <c r="AG5" s="723"/>
      <c r="AH5" s="723"/>
      <c r="AI5" s="723"/>
      <c r="AJ5" s="723"/>
      <c r="AK5" s="723"/>
      <c r="AL5" s="723"/>
      <c r="AM5" s="723"/>
      <c r="AN5" s="723"/>
      <c r="AO5" s="723"/>
      <c r="AP5" s="144"/>
      <c r="AQ5" s="145"/>
      <c r="AR5" s="145"/>
      <c r="AS5" s="145"/>
    </row>
    <row r="6" spans="1:49" s="1" customFormat="1" ht="17.25" customHeight="1">
      <c r="A6" s="721" t="s">
        <v>29</v>
      </c>
      <c r="B6" s="721"/>
      <c r="C6" s="721"/>
      <c r="D6" s="723" t="str">
        <f>'調書1-1'!D5</f>
        <v>　</v>
      </c>
      <c r="E6" s="723"/>
      <c r="F6" s="723"/>
      <c r="G6" s="723"/>
      <c r="H6" s="723"/>
      <c r="I6" s="723"/>
      <c r="J6" s="723"/>
      <c r="K6" s="723"/>
      <c r="L6" s="723"/>
      <c r="M6" s="746" t="s">
        <v>424</v>
      </c>
      <c r="N6" s="747"/>
      <c r="O6" s="747"/>
      <c r="P6" s="747"/>
      <c r="Q6" s="747"/>
      <c r="R6" s="748"/>
      <c r="S6" s="752"/>
      <c r="T6" s="753"/>
      <c r="U6" s="753"/>
      <c r="V6" s="753"/>
      <c r="W6" s="753"/>
      <c r="X6" s="753"/>
      <c r="Y6" s="753"/>
      <c r="Z6" s="753"/>
      <c r="AA6" s="753"/>
      <c r="AB6" s="753"/>
      <c r="AC6" s="753"/>
      <c r="AD6" s="753"/>
      <c r="AE6" s="753"/>
      <c r="AF6" s="753"/>
      <c r="AG6" s="753"/>
      <c r="AH6" s="753"/>
      <c r="AI6" s="753"/>
      <c r="AJ6" s="753"/>
      <c r="AK6" s="753"/>
      <c r="AL6" s="753"/>
      <c r="AM6" s="753"/>
      <c r="AN6" s="753"/>
      <c r="AO6" s="754"/>
      <c r="AP6" s="144"/>
      <c r="AQ6" s="145"/>
      <c r="AR6" s="145"/>
      <c r="AS6" s="145"/>
    </row>
    <row r="7" spans="1:49" s="1" customFormat="1" ht="17.25" customHeight="1">
      <c r="A7" s="721" t="s">
        <v>141</v>
      </c>
      <c r="B7" s="721"/>
      <c r="C7" s="721"/>
      <c r="D7" s="724" t="s">
        <v>24</v>
      </c>
      <c r="E7" s="725"/>
      <c r="F7" s="725"/>
      <c r="G7" s="725"/>
      <c r="H7" s="725"/>
      <c r="I7" s="725"/>
      <c r="J7" s="725"/>
      <c r="K7" s="725"/>
      <c r="L7" s="726"/>
      <c r="M7" s="749"/>
      <c r="N7" s="750"/>
      <c r="O7" s="750"/>
      <c r="P7" s="750"/>
      <c r="Q7" s="750"/>
      <c r="R7" s="751"/>
      <c r="S7" s="755" t="s">
        <v>425</v>
      </c>
      <c r="T7" s="756"/>
      <c r="U7" s="756"/>
      <c r="V7" s="756"/>
      <c r="W7" s="756"/>
      <c r="X7" s="756"/>
      <c r="Y7" s="756"/>
      <c r="Z7" s="756"/>
      <c r="AA7" s="756"/>
      <c r="AB7" s="756"/>
      <c r="AC7" s="756"/>
      <c r="AD7" s="756"/>
      <c r="AE7" s="756"/>
      <c r="AF7" s="756"/>
      <c r="AG7" s="756"/>
      <c r="AH7" s="756"/>
      <c r="AI7" s="756"/>
      <c r="AJ7" s="756"/>
      <c r="AK7" s="756"/>
      <c r="AL7" s="756"/>
      <c r="AM7" s="756"/>
      <c r="AN7" s="756"/>
      <c r="AO7" s="757"/>
      <c r="AP7" s="146"/>
      <c r="AQ7" s="147"/>
      <c r="AR7" s="147"/>
      <c r="AS7" s="147"/>
    </row>
    <row r="8" spans="1:49" ht="15" customHeight="1">
      <c r="A8" s="188"/>
      <c r="B8" s="727" t="s">
        <v>81</v>
      </c>
      <c r="C8" s="189"/>
      <c r="D8" s="729" t="s">
        <v>82</v>
      </c>
      <c r="E8" s="730"/>
      <c r="F8" s="730"/>
      <c r="G8" s="730"/>
      <c r="H8" s="730"/>
      <c r="I8" s="730"/>
      <c r="J8" s="731"/>
      <c r="K8" s="771" t="s">
        <v>83</v>
      </c>
      <c r="L8" s="772"/>
      <c r="M8" s="772"/>
      <c r="N8" s="772"/>
      <c r="O8" s="772"/>
      <c r="P8" s="772"/>
      <c r="Q8" s="773"/>
      <c r="R8" s="729" t="s">
        <v>84</v>
      </c>
      <c r="S8" s="730"/>
      <c r="T8" s="730"/>
      <c r="U8" s="730"/>
      <c r="V8" s="730"/>
      <c r="W8" s="730"/>
      <c r="X8" s="731"/>
      <c r="Y8" s="729" t="s">
        <v>85</v>
      </c>
      <c r="Z8" s="730"/>
      <c r="AA8" s="730"/>
      <c r="AB8" s="730"/>
      <c r="AC8" s="730"/>
      <c r="AD8" s="730"/>
      <c r="AE8" s="731"/>
      <c r="AF8" s="435"/>
      <c r="AG8" s="436"/>
      <c r="AH8" s="437"/>
      <c r="AI8" s="735" t="s">
        <v>86</v>
      </c>
      <c r="AJ8" s="736" t="s">
        <v>87</v>
      </c>
      <c r="AK8" s="767" t="s">
        <v>87</v>
      </c>
      <c r="AL8" s="768"/>
      <c r="AM8" s="735" t="s">
        <v>142</v>
      </c>
      <c r="AN8" s="735"/>
      <c r="AO8" s="194"/>
    </row>
    <row r="9" spans="1:49" ht="15" customHeight="1">
      <c r="A9" s="190" t="s">
        <v>88</v>
      </c>
      <c r="B9" s="727"/>
      <c r="C9" s="191" t="s">
        <v>89</v>
      </c>
      <c r="D9" s="195">
        <v>1</v>
      </c>
      <c r="E9" s="196">
        <v>2</v>
      </c>
      <c r="F9" s="196">
        <v>3</v>
      </c>
      <c r="G9" s="196">
        <v>4</v>
      </c>
      <c r="H9" s="196">
        <v>5</v>
      </c>
      <c r="I9" s="196">
        <v>6</v>
      </c>
      <c r="J9" s="197">
        <v>7</v>
      </c>
      <c r="K9" s="198">
        <v>8</v>
      </c>
      <c r="L9" s="196">
        <v>9</v>
      </c>
      <c r="M9" s="196">
        <v>10</v>
      </c>
      <c r="N9" s="196">
        <v>11</v>
      </c>
      <c r="O9" s="196">
        <v>12</v>
      </c>
      <c r="P9" s="196">
        <v>13</v>
      </c>
      <c r="Q9" s="199">
        <v>14</v>
      </c>
      <c r="R9" s="195">
        <v>15</v>
      </c>
      <c r="S9" s="196">
        <v>16</v>
      </c>
      <c r="T9" s="196">
        <v>17</v>
      </c>
      <c r="U9" s="196">
        <v>18</v>
      </c>
      <c r="V9" s="196">
        <v>19</v>
      </c>
      <c r="W9" s="196">
        <v>20</v>
      </c>
      <c r="X9" s="197">
        <v>21</v>
      </c>
      <c r="Y9" s="195">
        <v>22</v>
      </c>
      <c r="Z9" s="196">
        <v>23</v>
      </c>
      <c r="AA9" s="196">
        <v>24</v>
      </c>
      <c r="AB9" s="196">
        <v>25</v>
      </c>
      <c r="AC9" s="196">
        <v>26</v>
      </c>
      <c r="AD9" s="196">
        <v>27</v>
      </c>
      <c r="AE9" s="197">
        <v>28</v>
      </c>
      <c r="AF9" s="438">
        <v>29</v>
      </c>
      <c r="AG9" s="438">
        <v>30</v>
      </c>
      <c r="AH9" s="439">
        <v>31</v>
      </c>
      <c r="AI9" s="735"/>
      <c r="AJ9" s="736"/>
      <c r="AK9" s="769"/>
      <c r="AL9" s="736"/>
      <c r="AM9" s="735"/>
      <c r="AN9" s="735"/>
      <c r="AO9" s="194" t="s">
        <v>90</v>
      </c>
    </row>
    <row r="10" spans="1:49" ht="15" customHeight="1">
      <c r="A10" s="192"/>
      <c r="B10" s="728"/>
      <c r="C10" s="193"/>
      <c r="D10" s="200" t="e">
        <f>'調書1-2'!E9</f>
        <v>#VALUE!</v>
      </c>
      <c r="E10" s="200" t="e">
        <f>'調書1-2'!F9</f>
        <v>#VALUE!</v>
      </c>
      <c r="F10" s="200" t="e">
        <f>'調書1-2'!G9</f>
        <v>#VALUE!</v>
      </c>
      <c r="G10" s="200" t="e">
        <f>'調書1-2'!H9</f>
        <v>#VALUE!</v>
      </c>
      <c r="H10" s="200" t="e">
        <f>'調書1-2'!I9</f>
        <v>#VALUE!</v>
      </c>
      <c r="I10" s="200" t="e">
        <f>'調書1-2'!J9</f>
        <v>#VALUE!</v>
      </c>
      <c r="J10" s="200" t="e">
        <f>'調書1-2'!K9</f>
        <v>#VALUE!</v>
      </c>
      <c r="K10" s="200" t="e">
        <f>'調書1-2'!L9</f>
        <v>#VALUE!</v>
      </c>
      <c r="L10" s="200" t="e">
        <f>'調書1-2'!M9</f>
        <v>#VALUE!</v>
      </c>
      <c r="M10" s="200" t="e">
        <f>'調書1-2'!N9</f>
        <v>#VALUE!</v>
      </c>
      <c r="N10" s="200" t="e">
        <f>'調書1-2'!O9</f>
        <v>#VALUE!</v>
      </c>
      <c r="O10" s="200" t="e">
        <f>'調書1-2'!P9</f>
        <v>#VALUE!</v>
      </c>
      <c r="P10" s="200" t="e">
        <f>'調書1-2'!Q9</f>
        <v>#VALUE!</v>
      </c>
      <c r="Q10" s="200" t="e">
        <f>'調書1-2'!R9</f>
        <v>#VALUE!</v>
      </c>
      <c r="R10" s="200" t="e">
        <f>'調書1-2'!S9</f>
        <v>#VALUE!</v>
      </c>
      <c r="S10" s="200" t="e">
        <f>'調書1-2'!T9</f>
        <v>#VALUE!</v>
      </c>
      <c r="T10" s="200" t="e">
        <f>'調書1-2'!U9</f>
        <v>#VALUE!</v>
      </c>
      <c r="U10" s="200" t="e">
        <f>'調書1-2'!V9</f>
        <v>#VALUE!</v>
      </c>
      <c r="V10" s="200" t="e">
        <f>'調書1-2'!W9</f>
        <v>#VALUE!</v>
      </c>
      <c r="W10" s="200" t="e">
        <f>'調書1-2'!X9</f>
        <v>#VALUE!</v>
      </c>
      <c r="X10" s="200" t="e">
        <f>'調書1-2'!Y9</f>
        <v>#VALUE!</v>
      </c>
      <c r="Y10" s="200" t="e">
        <f>'調書1-2'!Z9</f>
        <v>#VALUE!</v>
      </c>
      <c r="Z10" s="200" t="e">
        <f>'調書1-2'!AA9</f>
        <v>#VALUE!</v>
      </c>
      <c r="AA10" s="200" t="e">
        <f>'調書1-2'!AB9</f>
        <v>#VALUE!</v>
      </c>
      <c r="AB10" s="200" t="e">
        <f>'調書1-2'!AC9</f>
        <v>#VALUE!</v>
      </c>
      <c r="AC10" s="200" t="e">
        <f>'調書1-2'!AD9</f>
        <v>#VALUE!</v>
      </c>
      <c r="AD10" s="200" t="e">
        <f>'調書1-2'!AE9</f>
        <v>#VALUE!</v>
      </c>
      <c r="AE10" s="208" t="e">
        <f>'調書1-2'!AF9</f>
        <v>#VALUE!</v>
      </c>
      <c r="AF10" s="440" t="e">
        <f>'調書1-2'!AG9</f>
        <v>#VALUE!</v>
      </c>
      <c r="AG10" s="440" t="e">
        <f>'調書1-2'!AH9</f>
        <v>#VALUE!</v>
      </c>
      <c r="AH10" s="441" t="e">
        <f>'調書1-2'!AI9</f>
        <v>#VALUE!</v>
      </c>
      <c r="AI10" s="737"/>
      <c r="AJ10" s="738"/>
      <c r="AK10" s="770"/>
      <c r="AL10" s="738"/>
      <c r="AM10" s="737"/>
      <c r="AN10" s="737"/>
      <c r="AO10" s="201"/>
    </row>
    <row r="11" spans="1:49" ht="15" customHeight="1">
      <c r="A11" s="717" t="s">
        <v>45</v>
      </c>
      <c r="B11" s="718"/>
      <c r="C11" s="718"/>
      <c r="D11" s="157"/>
      <c r="E11" s="79"/>
      <c r="F11" s="79"/>
      <c r="G11" s="79"/>
      <c r="H11" s="79"/>
      <c r="I11" s="79"/>
      <c r="J11" s="158"/>
      <c r="K11" s="159"/>
      <c r="L11" s="79"/>
      <c r="M11" s="79"/>
      <c r="N11" s="79"/>
      <c r="O11" s="79"/>
      <c r="P11" s="79"/>
      <c r="Q11" s="160"/>
      <c r="R11" s="157"/>
      <c r="S11" s="79"/>
      <c r="T11" s="79"/>
      <c r="U11" s="79"/>
      <c r="V11" s="79"/>
      <c r="W11" s="79"/>
      <c r="X11" s="158"/>
      <c r="Y11" s="157"/>
      <c r="Z11" s="79"/>
      <c r="AA11" s="79"/>
      <c r="AB11" s="79"/>
      <c r="AC11" s="79"/>
      <c r="AD11" s="79"/>
      <c r="AE11" s="158"/>
      <c r="AF11" s="442"/>
      <c r="AG11" s="442"/>
      <c r="AH11" s="443"/>
      <c r="AI11" s="719"/>
      <c r="AJ11" s="720"/>
      <c r="AK11" s="719"/>
      <c r="AL11" s="719"/>
      <c r="AM11" s="719"/>
      <c r="AN11" s="719"/>
      <c r="AO11" s="80"/>
      <c r="AP11" s="81"/>
      <c r="AQ11" s="81"/>
      <c r="AR11" s="81"/>
      <c r="AS11" s="81"/>
    </row>
    <row r="12" spans="1:49" ht="15" customHeight="1">
      <c r="A12" s="692"/>
      <c r="B12" s="694"/>
      <c r="C12" s="696"/>
      <c r="D12" s="161"/>
      <c r="E12" s="82"/>
      <c r="F12" s="82"/>
      <c r="G12" s="82"/>
      <c r="H12" s="82"/>
      <c r="I12" s="82"/>
      <c r="J12" s="162"/>
      <c r="K12" s="163"/>
      <c r="L12" s="82"/>
      <c r="M12" s="82"/>
      <c r="N12" s="82"/>
      <c r="O12" s="82"/>
      <c r="P12" s="82"/>
      <c r="Q12" s="164"/>
      <c r="R12" s="161"/>
      <c r="S12" s="82"/>
      <c r="T12" s="82"/>
      <c r="U12" s="82"/>
      <c r="V12" s="82"/>
      <c r="W12" s="82"/>
      <c r="X12" s="162"/>
      <c r="Y12" s="161"/>
      <c r="Z12" s="82"/>
      <c r="AA12" s="82"/>
      <c r="AB12" s="82"/>
      <c r="AC12" s="82"/>
      <c r="AD12" s="82"/>
      <c r="AE12" s="162"/>
      <c r="AF12" s="444"/>
      <c r="AG12" s="444"/>
      <c r="AH12" s="445"/>
      <c r="AI12" s="713">
        <f>SUMIF(D13:AE13,"&gt;0")</f>
        <v>0</v>
      </c>
      <c r="AJ12" s="714"/>
      <c r="AK12" s="702">
        <f>AI12/4</f>
        <v>0</v>
      </c>
      <c r="AL12" s="703"/>
      <c r="AM12" s="758">
        <f>IFERROR(IF(AI12/4/$AC$57&gt;1,1,ROUNDDOWN(AI12/4/$AC$57,1)),0)</f>
        <v>0</v>
      </c>
      <c r="AN12" s="707"/>
      <c r="AO12" s="80"/>
      <c r="AP12" s="81"/>
      <c r="AQ12" s="81"/>
      <c r="AR12" s="81"/>
      <c r="AS12" s="81"/>
      <c r="AT12" s="106"/>
      <c r="AU12" s="106"/>
      <c r="AV12" s="106"/>
      <c r="AW12" s="106"/>
    </row>
    <row r="13" spans="1:49" ht="15" customHeight="1">
      <c r="A13" s="710"/>
      <c r="B13" s="711"/>
      <c r="C13" s="712"/>
      <c r="D13" s="165" t="e">
        <f t="shared" ref="D13:AH13" si="0">VLOOKUP(D12,$B$61:$I$91,2,1)</f>
        <v>#N/A</v>
      </c>
      <c r="E13" s="166" t="e">
        <f t="shared" si="0"/>
        <v>#N/A</v>
      </c>
      <c r="F13" s="166" t="e">
        <f t="shared" si="0"/>
        <v>#N/A</v>
      </c>
      <c r="G13" s="166" t="e">
        <f t="shared" si="0"/>
        <v>#N/A</v>
      </c>
      <c r="H13" s="166" t="e">
        <f t="shared" si="0"/>
        <v>#N/A</v>
      </c>
      <c r="I13" s="166" t="e">
        <f t="shared" si="0"/>
        <v>#N/A</v>
      </c>
      <c r="J13" s="167" t="e">
        <f t="shared" si="0"/>
        <v>#N/A</v>
      </c>
      <c r="K13" s="168" t="e">
        <f t="shared" si="0"/>
        <v>#N/A</v>
      </c>
      <c r="L13" s="166" t="e">
        <f t="shared" si="0"/>
        <v>#N/A</v>
      </c>
      <c r="M13" s="166" t="e">
        <f t="shared" si="0"/>
        <v>#N/A</v>
      </c>
      <c r="N13" s="166" t="e">
        <f t="shared" si="0"/>
        <v>#N/A</v>
      </c>
      <c r="O13" s="166" t="e">
        <f t="shared" si="0"/>
        <v>#N/A</v>
      </c>
      <c r="P13" s="166" t="e">
        <f t="shared" si="0"/>
        <v>#N/A</v>
      </c>
      <c r="Q13" s="169" t="e">
        <f t="shared" si="0"/>
        <v>#N/A</v>
      </c>
      <c r="R13" s="165" t="e">
        <f t="shared" si="0"/>
        <v>#N/A</v>
      </c>
      <c r="S13" s="166" t="e">
        <f t="shared" si="0"/>
        <v>#N/A</v>
      </c>
      <c r="T13" s="166" t="e">
        <f t="shared" si="0"/>
        <v>#N/A</v>
      </c>
      <c r="U13" s="166" t="e">
        <f t="shared" si="0"/>
        <v>#N/A</v>
      </c>
      <c r="V13" s="166" t="e">
        <f t="shared" si="0"/>
        <v>#N/A</v>
      </c>
      <c r="W13" s="166" t="e">
        <f t="shared" si="0"/>
        <v>#N/A</v>
      </c>
      <c r="X13" s="167" t="e">
        <f t="shared" si="0"/>
        <v>#N/A</v>
      </c>
      <c r="Y13" s="165" t="e">
        <f t="shared" si="0"/>
        <v>#N/A</v>
      </c>
      <c r="Z13" s="166" t="e">
        <f t="shared" si="0"/>
        <v>#N/A</v>
      </c>
      <c r="AA13" s="166" t="e">
        <f t="shared" si="0"/>
        <v>#N/A</v>
      </c>
      <c r="AB13" s="166" t="e">
        <f t="shared" si="0"/>
        <v>#N/A</v>
      </c>
      <c r="AC13" s="166" t="e">
        <f t="shared" si="0"/>
        <v>#N/A</v>
      </c>
      <c r="AD13" s="166" t="e">
        <f t="shared" si="0"/>
        <v>#N/A</v>
      </c>
      <c r="AE13" s="167" t="e">
        <f t="shared" si="0"/>
        <v>#N/A</v>
      </c>
      <c r="AF13" s="446" t="e">
        <f t="shared" si="0"/>
        <v>#N/A</v>
      </c>
      <c r="AG13" s="446" t="e">
        <f t="shared" si="0"/>
        <v>#N/A</v>
      </c>
      <c r="AH13" s="447" t="e">
        <f t="shared" si="0"/>
        <v>#N/A</v>
      </c>
      <c r="AI13" s="700"/>
      <c r="AJ13" s="701"/>
      <c r="AK13" s="704"/>
      <c r="AL13" s="705"/>
      <c r="AM13" s="759"/>
      <c r="AN13" s="760"/>
      <c r="AO13" s="80"/>
      <c r="AP13" s="81"/>
      <c r="AQ13" s="81"/>
      <c r="AR13" s="81"/>
      <c r="AS13" s="81"/>
      <c r="AT13" s="106"/>
      <c r="AU13" s="106"/>
      <c r="AV13" s="106"/>
      <c r="AW13" s="106"/>
    </row>
    <row r="14" spans="1:49" ht="15" customHeight="1">
      <c r="A14" s="692"/>
      <c r="B14" s="694"/>
      <c r="C14" s="696"/>
      <c r="D14" s="161"/>
      <c r="E14" s="82"/>
      <c r="F14" s="82"/>
      <c r="G14" s="82"/>
      <c r="H14" s="82"/>
      <c r="I14" s="82"/>
      <c r="J14" s="162"/>
      <c r="K14" s="163"/>
      <c r="L14" s="82"/>
      <c r="M14" s="82"/>
      <c r="N14" s="82"/>
      <c r="O14" s="82"/>
      <c r="P14" s="82"/>
      <c r="Q14" s="164"/>
      <c r="R14" s="161"/>
      <c r="S14" s="82"/>
      <c r="T14" s="82"/>
      <c r="U14" s="82"/>
      <c r="V14" s="82"/>
      <c r="W14" s="82"/>
      <c r="X14" s="162"/>
      <c r="Y14" s="161"/>
      <c r="Z14" s="82"/>
      <c r="AA14" s="82"/>
      <c r="AB14" s="82"/>
      <c r="AC14" s="82"/>
      <c r="AD14" s="82"/>
      <c r="AE14" s="162"/>
      <c r="AF14" s="444"/>
      <c r="AG14" s="444"/>
      <c r="AH14" s="445"/>
      <c r="AI14" s="713">
        <f>SUMIF(D15:AE15,"&gt;0")</f>
        <v>0</v>
      </c>
      <c r="AJ14" s="714"/>
      <c r="AK14" s="702">
        <f t="shared" ref="AK14" si="1">AI14/4</f>
        <v>0</v>
      </c>
      <c r="AL14" s="703"/>
      <c r="AM14" s="758">
        <f t="shared" ref="AM14" si="2">IFERROR(IF(AI14/4/$AC$57&gt;1,1,ROUNDDOWN(AI14/4/$AC$57,1)),0)</f>
        <v>0</v>
      </c>
      <c r="AN14" s="707"/>
      <c r="AO14" s="80"/>
      <c r="AP14" s="81"/>
      <c r="AQ14" s="81"/>
      <c r="AR14" s="81"/>
      <c r="AS14" s="81"/>
      <c r="AT14" s="106"/>
      <c r="AU14" s="106"/>
      <c r="AV14" s="106"/>
      <c r="AW14" s="106"/>
    </row>
    <row r="15" spans="1:49" ht="15" customHeight="1">
      <c r="A15" s="710"/>
      <c r="B15" s="711"/>
      <c r="C15" s="712"/>
      <c r="D15" s="165" t="e">
        <f t="shared" ref="D15:AH15" si="3">VLOOKUP(D14,$B$61:$I$91,2,1)</f>
        <v>#N/A</v>
      </c>
      <c r="E15" s="166" t="e">
        <f t="shared" si="3"/>
        <v>#N/A</v>
      </c>
      <c r="F15" s="166" t="e">
        <f t="shared" si="3"/>
        <v>#N/A</v>
      </c>
      <c r="G15" s="166" t="e">
        <f t="shared" si="3"/>
        <v>#N/A</v>
      </c>
      <c r="H15" s="166" t="e">
        <f t="shared" si="3"/>
        <v>#N/A</v>
      </c>
      <c r="I15" s="166" t="e">
        <f t="shared" si="3"/>
        <v>#N/A</v>
      </c>
      <c r="J15" s="167" t="e">
        <f t="shared" si="3"/>
        <v>#N/A</v>
      </c>
      <c r="K15" s="168" t="e">
        <f t="shared" si="3"/>
        <v>#N/A</v>
      </c>
      <c r="L15" s="166" t="e">
        <f t="shared" si="3"/>
        <v>#N/A</v>
      </c>
      <c r="M15" s="166" t="e">
        <f t="shared" si="3"/>
        <v>#N/A</v>
      </c>
      <c r="N15" s="166" t="e">
        <f t="shared" si="3"/>
        <v>#N/A</v>
      </c>
      <c r="O15" s="166" t="e">
        <f t="shared" si="3"/>
        <v>#N/A</v>
      </c>
      <c r="P15" s="166" t="e">
        <f t="shared" si="3"/>
        <v>#N/A</v>
      </c>
      <c r="Q15" s="169" t="e">
        <f t="shared" si="3"/>
        <v>#N/A</v>
      </c>
      <c r="R15" s="165" t="e">
        <f t="shared" si="3"/>
        <v>#N/A</v>
      </c>
      <c r="S15" s="166" t="e">
        <f t="shared" si="3"/>
        <v>#N/A</v>
      </c>
      <c r="T15" s="166" t="e">
        <f t="shared" si="3"/>
        <v>#N/A</v>
      </c>
      <c r="U15" s="166" t="e">
        <f t="shared" si="3"/>
        <v>#N/A</v>
      </c>
      <c r="V15" s="166" t="e">
        <f t="shared" si="3"/>
        <v>#N/A</v>
      </c>
      <c r="W15" s="166" t="e">
        <f t="shared" si="3"/>
        <v>#N/A</v>
      </c>
      <c r="X15" s="167" t="e">
        <f t="shared" si="3"/>
        <v>#N/A</v>
      </c>
      <c r="Y15" s="165" t="e">
        <f t="shared" si="3"/>
        <v>#N/A</v>
      </c>
      <c r="Z15" s="166" t="e">
        <f t="shared" si="3"/>
        <v>#N/A</v>
      </c>
      <c r="AA15" s="166" t="e">
        <f t="shared" si="3"/>
        <v>#N/A</v>
      </c>
      <c r="AB15" s="166" t="e">
        <f t="shared" si="3"/>
        <v>#N/A</v>
      </c>
      <c r="AC15" s="166" t="e">
        <f t="shared" si="3"/>
        <v>#N/A</v>
      </c>
      <c r="AD15" s="166" t="e">
        <f t="shared" si="3"/>
        <v>#N/A</v>
      </c>
      <c r="AE15" s="167" t="e">
        <f t="shared" si="3"/>
        <v>#N/A</v>
      </c>
      <c r="AF15" s="446" t="e">
        <f t="shared" si="3"/>
        <v>#N/A</v>
      </c>
      <c r="AG15" s="446" t="e">
        <f t="shared" si="3"/>
        <v>#N/A</v>
      </c>
      <c r="AH15" s="447" t="e">
        <f t="shared" si="3"/>
        <v>#N/A</v>
      </c>
      <c r="AI15" s="700"/>
      <c r="AJ15" s="701"/>
      <c r="AK15" s="704"/>
      <c r="AL15" s="705"/>
      <c r="AM15" s="763"/>
      <c r="AN15" s="709"/>
      <c r="AO15" s="80"/>
      <c r="AP15" s="81"/>
      <c r="AQ15" s="81"/>
      <c r="AR15" s="81"/>
      <c r="AS15" s="81"/>
      <c r="AT15" s="106"/>
      <c r="AU15" s="106"/>
      <c r="AV15" s="106"/>
      <c r="AW15" s="106"/>
    </row>
    <row r="16" spans="1:49" ht="15" customHeight="1">
      <c r="A16" s="692"/>
      <c r="B16" s="694"/>
      <c r="C16" s="696"/>
      <c r="D16" s="161"/>
      <c r="E16" s="82"/>
      <c r="F16" s="82"/>
      <c r="G16" s="82"/>
      <c r="H16" s="82"/>
      <c r="I16" s="82"/>
      <c r="J16" s="162"/>
      <c r="K16" s="163"/>
      <c r="L16" s="82"/>
      <c r="M16" s="82"/>
      <c r="N16" s="82"/>
      <c r="O16" s="82"/>
      <c r="P16" s="82"/>
      <c r="Q16" s="164"/>
      <c r="R16" s="161"/>
      <c r="S16" s="82"/>
      <c r="T16" s="82"/>
      <c r="U16" s="82"/>
      <c r="V16" s="82"/>
      <c r="W16" s="82"/>
      <c r="X16" s="162"/>
      <c r="Y16" s="161"/>
      <c r="Z16" s="82"/>
      <c r="AA16" s="82"/>
      <c r="AB16" s="82"/>
      <c r="AC16" s="82"/>
      <c r="AD16" s="82"/>
      <c r="AE16" s="162"/>
      <c r="AF16" s="444"/>
      <c r="AG16" s="444"/>
      <c r="AH16" s="445"/>
      <c r="AI16" s="713">
        <f>SUMIF(D17:AE17,"&gt;0")</f>
        <v>0</v>
      </c>
      <c r="AJ16" s="714"/>
      <c r="AK16" s="702">
        <f t="shared" ref="AK16" si="4">AI16/4</f>
        <v>0</v>
      </c>
      <c r="AL16" s="703"/>
      <c r="AM16" s="761">
        <f t="shared" ref="AM16" si="5">IFERROR(IF(AI16/4/$AC$57&gt;1,1,ROUNDDOWN(AI16/4/$AC$57,1)),0)</f>
        <v>0</v>
      </c>
      <c r="AN16" s="762"/>
      <c r="AO16" s="80"/>
      <c r="AP16" s="81"/>
      <c r="AQ16" s="81"/>
      <c r="AR16" s="81"/>
      <c r="AS16" s="81"/>
      <c r="AT16" s="106"/>
      <c r="AU16" s="106"/>
      <c r="AV16" s="106"/>
      <c r="AW16" s="106"/>
    </row>
    <row r="17" spans="1:49" ht="15" customHeight="1">
      <c r="A17" s="710"/>
      <c r="B17" s="711"/>
      <c r="C17" s="712"/>
      <c r="D17" s="165" t="e">
        <f t="shared" ref="D17:AH17" si="6">VLOOKUP(D16,$B$61:$I$91,2,1)</f>
        <v>#N/A</v>
      </c>
      <c r="E17" s="166" t="e">
        <f t="shared" si="6"/>
        <v>#N/A</v>
      </c>
      <c r="F17" s="166" t="e">
        <f t="shared" si="6"/>
        <v>#N/A</v>
      </c>
      <c r="G17" s="166" t="e">
        <f t="shared" si="6"/>
        <v>#N/A</v>
      </c>
      <c r="H17" s="166" t="e">
        <f t="shared" si="6"/>
        <v>#N/A</v>
      </c>
      <c r="I17" s="166" t="e">
        <f t="shared" si="6"/>
        <v>#N/A</v>
      </c>
      <c r="J17" s="167" t="e">
        <f t="shared" si="6"/>
        <v>#N/A</v>
      </c>
      <c r="K17" s="168" t="e">
        <f t="shared" si="6"/>
        <v>#N/A</v>
      </c>
      <c r="L17" s="166" t="e">
        <f t="shared" si="6"/>
        <v>#N/A</v>
      </c>
      <c r="M17" s="166" t="e">
        <f t="shared" si="6"/>
        <v>#N/A</v>
      </c>
      <c r="N17" s="166" t="e">
        <f t="shared" si="6"/>
        <v>#N/A</v>
      </c>
      <c r="O17" s="166" t="e">
        <f t="shared" si="6"/>
        <v>#N/A</v>
      </c>
      <c r="P17" s="166" t="e">
        <f t="shared" si="6"/>
        <v>#N/A</v>
      </c>
      <c r="Q17" s="169" t="e">
        <f t="shared" si="6"/>
        <v>#N/A</v>
      </c>
      <c r="R17" s="165" t="e">
        <f t="shared" si="6"/>
        <v>#N/A</v>
      </c>
      <c r="S17" s="166" t="e">
        <f t="shared" si="6"/>
        <v>#N/A</v>
      </c>
      <c r="T17" s="166" t="e">
        <f t="shared" si="6"/>
        <v>#N/A</v>
      </c>
      <c r="U17" s="166" t="e">
        <f t="shared" si="6"/>
        <v>#N/A</v>
      </c>
      <c r="V17" s="166" t="e">
        <f t="shared" si="6"/>
        <v>#N/A</v>
      </c>
      <c r="W17" s="166" t="e">
        <f t="shared" si="6"/>
        <v>#N/A</v>
      </c>
      <c r="X17" s="167" t="e">
        <f t="shared" si="6"/>
        <v>#N/A</v>
      </c>
      <c r="Y17" s="165" t="e">
        <f t="shared" si="6"/>
        <v>#N/A</v>
      </c>
      <c r="Z17" s="166" t="e">
        <f t="shared" si="6"/>
        <v>#N/A</v>
      </c>
      <c r="AA17" s="166" t="e">
        <f t="shared" si="6"/>
        <v>#N/A</v>
      </c>
      <c r="AB17" s="166" t="e">
        <f t="shared" si="6"/>
        <v>#N/A</v>
      </c>
      <c r="AC17" s="166" t="e">
        <f t="shared" si="6"/>
        <v>#N/A</v>
      </c>
      <c r="AD17" s="166" t="e">
        <f t="shared" si="6"/>
        <v>#N/A</v>
      </c>
      <c r="AE17" s="167" t="e">
        <f t="shared" si="6"/>
        <v>#N/A</v>
      </c>
      <c r="AF17" s="446" t="e">
        <f t="shared" si="6"/>
        <v>#N/A</v>
      </c>
      <c r="AG17" s="446" t="e">
        <f t="shared" si="6"/>
        <v>#N/A</v>
      </c>
      <c r="AH17" s="447" t="e">
        <f t="shared" si="6"/>
        <v>#N/A</v>
      </c>
      <c r="AI17" s="700"/>
      <c r="AJ17" s="701"/>
      <c r="AK17" s="704"/>
      <c r="AL17" s="705"/>
      <c r="AM17" s="759"/>
      <c r="AN17" s="760"/>
      <c r="AO17" s="80"/>
      <c r="AP17" s="81"/>
      <c r="AQ17" s="81"/>
      <c r="AR17" s="81"/>
      <c r="AS17" s="81"/>
      <c r="AT17" s="106"/>
      <c r="AU17" s="106"/>
      <c r="AV17" s="106"/>
      <c r="AW17" s="106"/>
    </row>
    <row r="18" spans="1:49" ht="15" customHeight="1">
      <c r="A18" s="692"/>
      <c r="B18" s="715"/>
      <c r="C18" s="696"/>
      <c r="D18" s="161"/>
      <c r="E18" s="82"/>
      <c r="F18" s="82"/>
      <c r="G18" s="82"/>
      <c r="H18" s="82"/>
      <c r="I18" s="82"/>
      <c r="J18" s="162"/>
      <c r="K18" s="163"/>
      <c r="L18" s="82"/>
      <c r="M18" s="82"/>
      <c r="N18" s="82"/>
      <c r="O18" s="82"/>
      <c r="P18" s="82"/>
      <c r="Q18" s="164"/>
      <c r="R18" s="161"/>
      <c r="S18" s="82"/>
      <c r="T18" s="82"/>
      <c r="U18" s="82"/>
      <c r="V18" s="82"/>
      <c r="W18" s="82"/>
      <c r="X18" s="162"/>
      <c r="Y18" s="161"/>
      <c r="Z18" s="82"/>
      <c r="AA18" s="82"/>
      <c r="AB18" s="82"/>
      <c r="AC18" s="82"/>
      <c r="AD18" s="82"/>
      <c r="AE18" s="162"/>
      <c r="AF18" s="444"/>
      <c r="AG18" s="444"/>
      <c r="AH18" s="445"/>
      <c r="AI18" s="713">
        <f>SUMIF(D19:AE19,"&gt;0")</f>
        <v>0</v>
      </c>
      <c r="AJ18" s="714"/>
      <c r="AK18" s="702">
        <f t="shared" ref="AK18" si="7">AI18/4</f>
        <v>0</v>
      </c>
      <c r="AL18" s="703"/>
      <c r="AM18" s="758">
        <f t="shared" ref="AM18" si="8">IFERROR(IF(AI18/4/$AC$57&gt;1,1,ROUNDDOWN(AI18/4/$AC$57,1)),0)</f>
        <v>0</v>
      </c>
      <c r="AN18" s="707"/>
      <c r="AO18" s="80"/>
      <c r="AP18" s="81"/>
      <c r="AQ18" s="81"/>
      <c r="AR18" s="81"/>
      <c r="AS18" s="81"/>
      <c r="AT18" s="106"/>
      <c r="AU18" s="106"/>
      <c r="AV18" s="106"/>
      <c r="AW18" s="106"/>
    </row>
    <row r="19" spans="1:49" ht="15" customHeight="1">
      <c r="A19" s="710"/>
      <c r="B19" s="716"/>
      <c r="C19" s="712"/>
      <c r="D19" s="165" t="e">
        <f t="shared" ref="D19:AH19" si="9">VLOOKUP(D18,$B$61:$I$91,2,1)</f>
        <v>#N/A</v>
      </c>
      <c r="E19" s="166" t="e">
        <f t="shared" si="9"/>
        <v>#N/A</v>
      </c>
      <c r="F19" s="166" t="e">
        <f t="shared" si="9"/>
        <v>#N/A</v>
      </c>
      <c r="G19" s="166" t="e">
        <f t="shared" si="9"/>
        <v>#N/A</v>
      </c>
      <c r="H19" s="166" t="e">
        <f t="shared" si="9"/>
        <v>#N/A</v>
      </c>
      <c r="I19" s="166" t="e">
        <f t="shared" si="9"/>
        <v>#N/A</v>
      </c>
      <c r="J19" s="167" t="e">
        <f t="shared" si="9"/>
        <v>#N/A</v>
      </c>
      <c r="K19" s="168" t="e">
        <f t="shared" si="9"/>
        <v>#N/A</v>
      </c>
      <c r="L19" s="166" t="e">
        <f t="shared" si="9"/>
        <v>#N/A</v>
      </c>
      <c r="M19" s="166" t="e">
        <f t="shared" si="9"/>
        <v>#N/A</v>
      </c>
      <c r="N19" s="166" t="e">
        <f t="shared" si="9"/>
        <v>#N/A</v>
      </c>
      <c r="O19" s="166" t="e">
        <f t="shared" si="9"/>
        <v>#N/A</v>
      </c>
      <c r="P19" s="166" t="e">
        <f t="shared" si="9"/>
        <v>#N/A</v>
      </c>
      <c r="Q19" s="169" t="e">
        <f t="shared" si="9"/>
        <v>#N/A</v>
      </c>
      <c r="R19" s="165" t="e">
        <f t="shared" si="9"/>
        <v>#N/A</v>
      </c>
      <c r="S19" s="166" t="e">
        <f t="shared" si="9"/>
        <v>#N/A</v>
      </c>
      <c r="T19" s="166" t="e">
        <f t="shared" si="9"/>
        <v>#N/A</v>
      </c>
      <c r="U19" s="166" t="e">
        <f t="shared" si="9"/>
        <v>#N/A</v>
      </c>
      <c r="V19" s="166" t="e">
        <f t="shared" si="9"/>
        <v>#N/A</v>
      </c>
      <c r="W19" s="166" t="e">
        <f t="shared" si="9"/>
        <v>#N/A</v>
      </c>
      <c r="X19" s="167" t="e">
        <f t="shared" si="9"/>
        <v>#N/A</v>
      </c>
      <c r="Y19" s="165" t="e">
        <f t="shared" si="9"/>
        <v>#N/A</v>
      </c>
      <c r="Z19" s="166" t="e">
        <f t="shared" si="9"/>
        <v>#N/A</v>
      </c>
      <c r="AA19" s="166" t="e">
        <f t="shared" si="9"/>
        <v>#N/A</v>
      </c>
      <c r="AB19" s="166" t="e">
        <f t="shared" si="9"/>
        <v>#N/A</v>
      </c>
      <c r="AC19" s="166" t="e">
        <f t="shared" si="9"/>
        <v>#N/A</v>
      </c>
      <c r="AD19" s="166" t="e">
        <f t="shared" si="9"/>
        <v>#N/A</v>
      </c>
      <c r="AE19" s="167" t="e">
        <f t="shared" si="9"/>
        <v>#N/A</v>
      </c>
      <c r="AF19" s="446" t="e">
        <f t="shared" si="9"/>
        <v>#N/A</v>
      </c>
      <c r="AG19" s="446" t="e">
        <f t="shared" si="9"/>
        <v>#N/A</v>
      </c>
      <c r="AH19" s="447" t="e">
        <f t="shared" si="9"/>
        <v>#N/A</v>
      </c>
      <c r="AI19" s="700"/>
      <c r="AJ19" s="701"/>
      <c r="AK19" s="704"/>
      <c r="AL19" s="705"/>
      <c r="AM19" s="763"/>
      <c r="AN19" s="709"/>
      <c r="AO19" s="80"/>
    </row>
    <row r="20" spans="1:49" ht="15" customHeight="1">
      <c r="A20" s="692"/>
      <c r="B20" s="694"/>
      <c r="C20" s="696"/>
      <c r="D20" s="161"/>
      <c r="E20" s="82"/>
      <c r="F20" s="82"/>
      <c r="G20" s="82"/>
      <c r="H20" s="82"/>
      <c r="I20" s="82"/>
      <c r="J20" s="162"/>
      <c r="K20" s="163"/>
      <c r="L20" s="82"/>
      <c r="M20" s="82"/>
      <c r="N20" s="82"/>
      <c r="O20" s="82"/>
      <c r="P20" s="82"/>
      <c r="Q20" s="164"/>
      <c r="R20" s="161"/>
      <c r="S20" s="82"/>
      <c r="T20" s="82"/>
      <c r="U20" s="82"/>
      <c r="V20" s="82"/>
      <c r="W20" s="82"/>
      <c r="X20" s="162"/>
      <c r="Y20" s="161"/>
      <c r="Z20" s="82"/>
      <c r="AA20" s="82"/>
      <c r="AB20" s="82"/>
      <c r="AC20" s="82"/>
      <c r="AD20" s="82"/>
      <c r="AE20" s="162"/>
      <c r="AF20" s="444"/>
      <c r="AG20" s="444"/>
      <c r="AH20" s="445"/>
      <c r="AI20" s="713">
        <f>SUMIF(D21:AE21,"&gt;0")</f>
        <v>0</v>
      </c>
      <c r="AJ20" s="714"/>
      <c r="AK20" s="702">
        <f t="shared" ref="AK20" si="10">AI20/4</f>
        <v>0</v>
      </c>
      <c r="AL20" s="703"/>
      <c r="AM20" s="761">
        <f t="shared" ref="AM20" si="11">IFERROR(IF(AI20/4/$AC$57&gt;1,1,ROUNDDOWN(AI20/4/$AC$57,1)),0)</f>
        <v>0</v>
      </c>
      <c r="AN20" s="762"/>
      <c r="AO20" s="80"/>
    </row>
    <row r="21" spans="1:49" ht="15" customHeight="1">
      <c r="A21" s="710"/>
      <c r="B21" s="711"/>
      <c r="C21" s="712"/>
      <c r="D21" s="165" t="e">
        <f t="shared" ref="D21:AH21" si="12">VLOOKUP(D20,$B$61:$I$91,2,1)</f>
        <v>#N/A</v>
      </c>
      <c r="E21" s="166" t="e">
        <f t="shared" si="12"/>
        <v>#N/A</v>
      </c>
      <c r="F21" s="166" t="e">
        <f t="shared" si="12"/>
        <v>#N/A</v>
      </c>
      <c r="G21" s="166" t="e">
        <f t="shared" si="12"/>
        <v>#N/A</v>
      </c>
      <c r="H21" s="166" t="e">
        <f t="shared" si="12"/>
        <v>#N/A</v>
      </c>
      <c r="I21" s="166" t="e">
        <f t="shared" si="12"/>
        <v>#N/A</v>
      </c>
      <c r="J21" s="167" t="e">
        <f t="shared" si="12"/>
        <v>#N/A</v>
      </c>
      <c r="K21" s="168" t="e">
        <f t="shared" si="12"/>
        <v>#N/A</v>
      </c>
      <c r="L21" s="166" t="e">
        <f t="shared" si="12"/>
        <v>#N/A</v>
      </c>
      <c r="M21" s="166" t="e">
        <f t="shared" si="12"/>
        <v>#N/A</v>
      </c>
      <c r="N21" s="166" t="e">
        <f t="shared" si="12"/>
        <v>#N/A</v>
      </c>
      <c r="O21" s="166" t="e">
        <f t="shared" si="12"/>
        <v>#N/A</v>
      </c>
      <c r="P21" s="166" t="e">
        <f t="shared" si="12"/>
        <v>#N/A</v>
      </c>
      <c r="Q21" s="169" t="e">
        <f t="shared" si="12"/>
        <v>#N/A</v>
      </c>
      <c r="R21" s="165" t="e">
        <f t="shared" si="12"/>
        <v>#N/A</v>
      </c>
      <c r="S21" s="166" t="e">
        <f t="shared" si="12"/>
        <v>#N/A</v>
      </c>
      <c r="T21" s="166" t="e">
        <f t="shared" si="12"/>
        <v>#N/A</v>
      </c>
      <c r="U21" s="166" t="e">
        <f t="shared" si="12"/>
        <v>#N/A</v>
      </c>
      <c r="V21" s="166" t="e">
        <f t="shared" si="12"/>
        <v>#N/A</v>
      </c>
      <c r="W21" s="166" t="e">
        <f t="shared" si="12"/>
        <v>#N/A</v>
      </c>
      <c r="X21" s="167" t="e">
        <f t="shared" si="12"/>
        <v>#N/A</v>
      </c>
      <c r="Y21" s="165" t="e">
        <f t="shared" si="12"/>
        <v>#N/A</v>
      </c>
      <c r="Z21" s="166" t="e">
        <f t="shared" si="12"/>
        <v>#N/A</v>
      </c>
      <c r="AA21" s="166" t="e">
        <f t="shared" si="12"/>
        <v>#N/A</v>
      </c>
      <c r="AB21" s="166" t="e">
        <f t="shared" si="12"/>
        <v>#N/A</v>
      </c>
      <c r="AC21" s="166" t="e">
        <f t="shared" si="12"/>
        <v>#N/A</v>
      </c>
      <c r="AD21" s="166" t="e">
        <f t="shared" si="12"/>
        <v>#N/A</v>
      </c>
      <c r="AE21" s="167" t="e">
        <f t="shared" si="12"/>
        <v>#N/A</v>
      </c>
      <c r="AF21" s="446" t="e">
        <f t="shared" si="12"/>
        <v>#N/A</v>
      </c>
      <c r="AG21" s="446" t="e">
        <f t="shared" si="12"/>
        <v>#N/A</v>
      </c>
      <c r="AH21" s="447" t="e">
        <f t="shared" si="12"/>
        <v>#N/A</v>
      </c>
      <c r="AI21" s="700"/>
      <c r="AJ21" s="701"/>
      <c r="AK21" s="704"/>
      <c r="AL21" s="705"/>
      <c r="AM21" s="763"/>
      <c r="AN21" s="709"/>
      <c r="AO21" s="80"/>
    </row>
    <row r="22" spans="1:49" ht="15" customHeight="1">
      <c r="A22" s="692"/>
      <c r="B22" s="694"/>
      <c r="C22" s="696"/>
      <c r="D22" s="161"/>
      <c r="E22" s="82"/>
      <c r="F22" s="82"/>
      <c r="G22" s="82"/>
      <c r="H22" s="82"/>
      <c r="I22" s="82"/>
      <c r="J22" s="162"/>
      <c r="K22" s="163"/>
      <c r="L22" s="82"/>
      <c r="M22" s="82"/>
      <c r="N22" s="82"/>
      <c r="O22" s="82"/>
      <c r="P22" s="82"/>
      <c r="Q22" s="164"/>
      <c r="R22" s="161"/>
      <c r="S22" s="82"/>
      <c r="T22" s="82"/>
      <c r="U22" s="82"/>
      <c r="V22" s="82"/>
      <c r="W22" s="82"/>
      <c r="X22" s="162"/>
      <c r="Y22" s="161"/>
      <c r="Z22" s="82"/>
      <c r="AA22" s="82"/>
      <c r="AB22" s="82"/>
      <c r="AC22" s="82"/>
      <c r="AD22" s="82"/>
      <c r="AE22" s="162"/>
      <c r="AF22" s="444"/>
      <c r="AG22" s="444"/>
      <c r="AH22" s="445"/>
      <c r="AI22" s="713">
        <f>SUMIF(D23:AE23,"&gt;0")</f>
        <v>0</v>
      </c>
      <c r="AJ22" s="714"/>
      <c r="AK22" s="702">
        <f t="shared" ref="AK22" si="13">AI22/4</f>
        <v>0</v>
      </c>
      <c r="AL22" s="703"/>
      <c r="AM22" s="761">
        <f t="shared" ref="AM22" si="14">IFERROR(IF(AI22/4/$AC$57&gt;1,1,ROUNDDOWN(AI22/4/$AC$57,1)),0)</f>
        <v>0</v>
      </c>
      <c r="AN22" s="762"/>
      <c r="AO22" s="80"/>
      <c r="AP22" s="81"/>
      <c r="AQ22" s="81"/>
      <c r="AR22" s="81"/>
      <c r="AS22" s="81"/>
      <c r="AT22" s="106"/>
      <c r="AU22" s="106"/>
      <c r="AV22" s="106"/>
      <c r="AW22" s="106"/>
    </row>
    <row r="23" spans="1:49" ht="15" customHeight="1">
      <c r="A23" s="710"/>
      <c r="B23" s="711"/>
      <c r="C23" s="712"/>
      <c r="D23" s="165" t="e">
        <f t="shared" ref="D23:AE23" si="15">VLOOKUP(D22,$B$61:$I$91,2,1)</f>
        <v>#N/A</v>
      </c>
      <c r="E23" s="166" t="e">
        <f t="shared" si="15"/>
        <v>#N/A</v>
      </c>
      <c r="F23" s="166" t="e">
        <f t="shared" si="15"/>
        <v>#N/A</v>
      </c>
      <c r="G23" s="166" t="e">
        <f t="shared" si="15"/>
        <v>#N/A</v>
      </c>
      <c r="H23" s="166" t="e">
        <f t="shared" si="15"/>
        <v>#N/A</v>
      </c>
      <c r="I23" s="166" t="e">
        <f t="shared" si="15"/>
        <v>#N/A</v>
      </c>
      <c r="J23" s="167" t="e">
        <f t="shared" si="15"/>
        <v>#N/A</v>
      </c>
      <c r="K23" s="168" t="e">
        <f t="shared" si="15"/>
        <v>#N/A</v>
      </c>
      <c r="L23" s="166" t="e">
        <f t="shared" si="15"/>
        <v>#N/A</v>
      </c>
      <c r="M23" s="166" t="e">
        <f t="shared" si="15"/>
        <v>#N/A</v>
      </c>
      <c r="N23" s="166" t="e">
        <f t="shared" si="15"/>
        <v>#N/A</v>
      </c>
      <c r="O23" s="166" t="e">
        <f t="shared" si="15"/>
        <v>#N/A</v>
      </c>
      <c r="P23" s="166" t="e">
        <f t="shared" si="15"/>
        <v>#N/A</v>
      </c>
      <c r="Q23" s="169" t="e">
        <f t="shared" si="15"/>
        <v>#N/A</v>
      </c>
      <c r="R23" s="165" t="e">
        <f t="shared" si="15"/>
        <v>#N/A</v>
      </c>
      <c r="S23" s="166" t="e">
        <f t="shared" si="15"/>
        <v>#N/A</v>
      </c>
      <c r="T23" s="166" t="e">
        <f t="shared" si="15"/>
        <v>#N/A</v>
      </c>
      <c r="U23" s="166" t="e">
        <f t="shared" si="15"/>
        <v>#N/A</v>
      </c>
      <c r="V23" s="166" t="e">
        <f t="shared" si="15"/>
        <v>#N/A</v>
      </c>
      <c r="W23" s="166" t="e">
        <f t="shared" si="15"/>
        <v>#N/A</v>
      </c>
      <c r="X23" s="167" t="e">
        <f t="shared" si="15"/>
        <v>#N/A</v>
      </c>
      <c r="Y23" s="165" t="e">
        <f t="shared" si="15"/>
        <v>#N/A</v>
      </c>
      <c r="Z23" s="166" t="e">
        <f t="shared" si="15"/>
        <v>#N/A</v>
      </c>
      <c r="AA23" s="166" t="e">
        <f t="shared" si="15"/>
        <v>#N/A</v>
      </c>
      <c r="AB23" s="166" t="e">
        <f t="shared" si="15"/>
        <v>#N/A</v>
      </c>
      <c r="AC23" s="166" t="e">
        <f t="shared" si="15"/>
        <v>#N/A</v>
      </c>
      <c r="AD23" s="166" t="e">
        <f t="shared" si="15"/>
        <v>#N/A</v>
      </c>
      <c r="AE23" s="167" t="e">
        <f t="shared" si="15"/>
        <v>#N/A</v>
      </c>
      <c r="AF23" s="446" t="e">
        <f t="shared" ref="AF23:AH23" si="16">VLOOKUP(AF22,$B$61:$I$91,2,1)</f>
        <v>#N/A</v>
      </c>
      <c r="AG23" s="446" t="e">
        <f t="shared" si="16"/>
        <v>#N/A</v>
      </c>
      <c r="AH23" s="447" t="e">
        <f t="shared" si="16"/>
        <v>#N/A</v>
      </c>
      <c r="AI23" s="700"/>
      <c r="AJ23" s="701"/>
      <c r="AK23" s="704"/>
      <c r="AL23" s="705"/>
      <c r="AM23" s="763"/>
      <c r="AN23" s="709"/>
      <c r="AO23" s="80"/>
      <c r="AP23" s="81"/>
      <c r="AQ23" s="81"/>
      <c r="AR23" s="81"/>
      <c r="AS23" s="81"/>
      <c r="AT23" s="106"/>
      <c r="AU23" s="106"/>
      <c r="AV23" s="106"/>
      <c r="AW23" s="106"/>
    </row>
    <row r="24" spans="1:49" ht="15" customHeight="1">
      <c r="A24" s="692"/>
      <c r="B24" s="694"/>
      <c r="C24" s="696"/>
      <c r="D24" s="161"/>
      <c r="E24" s="82"/>
      <c r="F24" s="82"/>
      <c r="G24" s="82"/>
      <c r="H24" s="82"/>
      <c r="I24" s="82"/>
      <c r="J24" s="162"/>
      <c r="K24" s="163"/>
      <c r="L24" s="82"/>
      <c r="M24" s="82"/>
      <c r="N24" s="82"/>
      <c r="O24" s="82"/>
      <c r="P24" s="82"/>
      <c r="Q24" s="164"/>
      <c r="R24" s="161"/>
      <c r="S24" s="82"/>
      <c r="T24" s="82"/>
      <c r="U24" s="82"/>
      <c r="V24" s="82"/>
      <c r="W24" s="82"/>
      <c r="X24" s="162"/>
      <c r="Y24" s="161"/>
      <c r="Z24" s="82"/>
      <c r="AA24" s="82"/>
      <c r="AB24" s="82"/>
      <c r="AC24" s="82"/>
      <c r="AD24" s="82"/>
      <c r="AE24" s="162"/>
      <c r="AF24" s="444"/>
      <c r="AG24" s="444"/>
      <c r="AH24" s="445"/>
      <c r="AI24" s="713">
        <f>SUMIF(D25:AE25,"&gt;0")</f>
        <v>0</v>
      </c>
      <c r="AJ24" s="714"/>
      <c r="AK24" s="702">
        <f t="shared" ref="AK24" si="17">AI24/4</f>
        <v>0</v>
      </c>
      <c r="AL24" s="703"/>
      <c r="AM24" s="761">
        <f t="shared" ref="AM24" si="18">IFERROR(IF(AI24/4/$AC$57&gt;1,1,ROUNDDOWN(AI24/4/$AC$57,1)),0)</f>
        <v>0</v>
      </c>
      <c r="AN24" s="762"/>
      <c r="AO24" s="80"/>
      <c r="AP24" s="81"/>
      <c r="AQ24" s="81"/>
      <c r="AR24" s="81"/>
      <c r="AS24" s="81"/>
      <c r="AT24" s="106"/>
      <c r="AU24" s="106"/>
      <c r="AV24" s="106"/>
      <c r="AW24" s="106"/>
    </row>
    <row r="25" spans="1:49" ht="15" customHeight="1">
      <c r="A25" s="710"/>
      <c r="B25" s="711"/>
      <c r="C25" s="712"/>
      <c r="D25" s="165" t="e">
        <f t="shared" ref="D25:AE25" si="19">VLOOKUP(D24,$B$61:$I$91,2,1)</f>
        <v>#N/A</v>
      </c>
      <c r="E25" s="166" t="e">
        <f t="shared" si="19"/>
        <v>#N/A</v>
      </c>
      <c r="F25" s="166" t="e">
        <f t="shared" si="19"/>
        <v>#N/A</v>
      </c>
      <c r="G25" s="166" t="e">
        <f t="shared" si="19"/>
        <v>#N/A</v>
      </c>
      <c r="H25" s="166" t="e">
        <f t="shared" si="19"/>
        <v>#N/A</v>
      </c>
      <c r="I25" s="166" t="e">
        <f t="shared" si="19"/>
        <v>#N/A</v>
      </c>
      <c r="J25" s="167" t="e">
        <f t="shared" si="19"/>
        <v>#N/A</v>
      </c>
      <c r="K25" s="168" t="e">
        <f t="shared" si="19"/>
        <v>#N/A</v>
      </c>
      <c r="L25" s="166" t="e">
        <f t="shared" si="19"/>
        <v>#N/A</v>
      </c>
      <c r="M25" s="166" t="e">
        <f t="shared" si="19"/>
        <v>#N/A</v>
      </c>
      <c r="N25" s="166" t="e">
        <f t="shared" si="19"/>
        <v>#N/A</v>
      </c>
      <c r="O25" s="166" t="e">
        <f t="shared" si="19"/>
        <v>#N/A</v>
      </c>
      <c r="P25" s="166" t="e">
        <f t="shared" si="19"/>
        <v>#N/A</v>
      </c>
      <c r="Q25" s="169" t="e">
        <f t="shared" si="19"/>
        <v>#N/A</v>
      </c>
      <c r="R25" s="165" t="e">
        <f t="shared" si="19"/>
        <v>#N/A</v>
      </c>
      <c r="S25" s="166" t="e">
        <f t="shared" si="19"/>
        <v>#N/A</v>
      </c>
      <c r="T25" s="166" t="e">
        <f t="shared" si="19"/>
        <v>#N/A</v>
      </c>
      <c r="U25" s="166" t="e">
        <f t="shared" si="19"/>
        <v>#N/A</v>
      </c>
      <c r="V25" s="166" t="e">
        <f t="shared" si="19"/>
        <v>#N/A</v>
      </c>
      <c r="W25" s="166" t="e">
        <f t="shared" si="19"/>
        <v>#N/A</v>
      </c>
      <c r="X25" s="167" t="e">
        <f t="shared" si="19"/>
        <v>#N/A</v>
      </c>
      <c r="Y25" s="165" t="e">
        <f t="shared" si="19"/>
        <v>#N/A</v>
      </c>
      <c r="Z25" s="166" t="e">
        <f t="shared" si="19"/>
        <v>#N/A</v>
      </c>
      <c r="AA25" s="166" t="e">
        <f t="shared" si="19"/>
        <v>#N/A</v>
      </c>
      <c r="AB25" s="166" t="e">
        <f t="shared" si="19"/>
        <v>#N/A</v>
      </c>
      <c r="AC25" s="166" t="e">
        <f t="shared" si="19"/>
        <v>#N/A</v>
      </c>
      <c r="AD25" s="166" t="e">
        <f t="shared" si="19"/>
        <v>#N/A</v>
      </c>
      <c r="AE25" s="167" t="e">
        <f t="shared" si="19"/>
        <v>#N/A</v>
      </c>
      <c r="AF25" s="446" t="e">
        <f t="shared" ref="AF25:AH25" si="20">VLOOKUP(AF24,$B$61:$I$91,2,1)</f>
        <v>#N/A</v>
      </c>
      <c r="AG25" s="446" t="e">
        <f t="shared" si="20"/>
        <v>#N/A</v>
      </c>
      <c r="AH25" s="447" t="e">
        <f t="shared" si="20"/>
        <v>#N/A</v>
      </c>
      <c r="AI25" s="700"/>
      <c r="AJ25" s="701"/>
      <c r="AK25" s="704"/>
      <c r="AL25" s="705"/>
      <c r="AM25" s="763"/>
      <c r="AN25" s="709"/>
      <c r="AO25" s="80"/>
      <c r="AP25" s="81"/>
      <c r="AQ25" s="81"/>
      <c r="AR25" s="81"/>
      <c r="AS25" s="81"/>
      <c r="AT25" s="106"/>
      <c r="AU25" s="106"/>
      <c r="AV25" s="106"/>
      <c r="AW25" s="106"/>
    </row>
    <row r="26" spans="1:49" ht="15" customHeight="1">
      <c r="A26" s="692"/>
      <c r="B26" s="715"/>
      <c r="C26" s="696"/>
      <c r="D26" s="161"/>
      <c r="E26" s="82"/>
      <c r="F26" s="82"/>
      <c r="G26" s="82"/>
      <c r="H26" s="82"/>
      <c r="I26" s="82"/>
      <c r="J26" s="162"/>
      <c r="K26" s="163"/>
      <c r="L26" s="82"/>
      <c r="M26" s="82"/>
      <c r="N26" s="82"/>
      <c r="O26" s="82"/>
      <c r="P26" s="82"/>
      <c r="Q26" s="164"/>
      <c r="R26" s="161"/>
      <c r="S26" s="82"/>
      <c r="T26" s="82"/>
      <c r="U26" s="82"/>
      <c r="V26" s="82"/>
      <c r="W26" s="82"/>
      <c r="X26" s="162"/>
      <c r="Y26" s="161"/>
      <c r="Z26" s="82"/>
      <c r="AA26" s="82"/>
      <c r="AB26" s="82"/>
      <c r="AC26" s="82"/>
      <c r="AD26" s="82"/>
      <c r="AE26" s="162"/>
      <c r="AF26" s="444"/>
      <c r="AG26" s="444"/>
      <c r="AH26" s="445"/>
      <c r="AI26" s="713">
        <f>SUMIF(D27:AE27,"&gt;0")</f>
        <v>0</v>
      </c>
      <c r="AJ26" s="714"/>
      <c r="AK26" s="702">
        <f t="shared" ref="AK26" si="21">AI26/4</f>
        <v>0</v>
      </c>
      <c r="AL26" s="703"/>
      <c r="AM26" s="761">
        <f t="shared" ref="AM26" si="22">IFERROR(IF(AI26/4/$AC$57&gt;1,1,ROUNDDOWN(AI26/4/$AC$57,1)),0)</f>
        <v>0</v>
      </c>
      <c r="AN26" s="762"/>
      <c r="AO26" s="80"/>
      <c r="AP26" s="81"/>
      <c r="AQ26" s="81"/>
      <c r="AR26" s="81"/>
      <c r="AS26" s="81"/>
      <c r="AT26" s="106"/>
      <c r="AU26" s="106"/>
      <c r="AV26" s="106"/>
      <c r="AW26" s="106"/>
    </row>
    <row r="27" spans="1:49" ht="15" customHeight="1">
      <c r="A27" s="710"/>
      <c r="B27" s="716"/>
      <c r="C27" s="712"/>
      <c r="D27" s="165" t="e">
        <f t="shared" ref="D27:AE27" si="23">VLOOKUP(D26,$B$61:$I$91,2,1)</f>
        <v>#N/A</v>
      </c>
      <c r="E27" s="166" t="e">
        <f t="shared" si="23"/>
        <v>#N/A</v>
      </c>
      <c r="F27" s="166" t="e">
        <f t="shared" si="23"/>
        <v>#N/A</v>
      </c>
      <c r="G27" s="166" t="e">
        <f t="shared" si="23"/>
        <v>#N/A</v>
      </c>
      <c r="H27" s="166" t="e">
        <f t="shared" si="23"/>
        <v>#N/A</v>
      </c>
      <c r="I27" s="166" t="e">
        <f t="shared" si="23"/>
        <v>#N/A</v>
      </c>
      <c r="J27" s="167" t="e">
        <f t="shared" si="23"/>
        <v>#N/A</v>
      </c>
      <c r="K27" s="168" t="e">
        <f t="shared" si="23"/>
        <v>#N/A</v>
      </c>
      <c r="L27" s="166" t="e">
        <f t="shared" si="23"/>
        <v>#N/A</v>
      </c>
      <c r="M27" s="166" t="e">
        <f t="shared" si="23"/>
        <v>#N/A</v>
      </c>
      <c r="N27" s="166" t="e">
        <f t="shared" si="23"/>
        <v>#N/A</v>
      </c>
      <c r="O27" s="166" t="e">
        <f t="shared" si="23"/>
        <v>#N/A</v>
      </c>
      <c r="P27" s="166" t="e">
        <f t="shared" si="23"/>
        <v>#N/A</v>
      </c>
      <c r="Q27" s="169" t="e">
        <f t="shared" si="23"/>
        <v>#N/A</v>
      </c>
      <c r="R27" s="165" t="e">
        <f t="shared" si="23"/>
        <v>#N/A</v>
      </c>
      <c r="S27" s="166" t="e">
        <f t="shared" si="23"/>
        <v>#N/A</v>
      </c>
      <c r="T27" s="166" t="e">
        <f t="shared" si="23"/>
        <v>#N/A</v>
      </c>
      <c r="U27" s="166" t="e">
        <f t="shared" si="23"/>
        <v>#N/A</v>
      </c>
      <c r="V27" s="166" t="e">
        <f t="shared" si="23"/>
        <v>#N/A</v>
      </c>
      <c r="W27" s="166" t="e">
        <f t="shared" si="23"/>
        <v>#N/A</v>
      </c>
      <c r="X27" s="167" t="e">
        <f t="shared" si="23"/>
        <v>#N/A</v>
      </c>
      <c r="Y27" s="165" t="e">
        <f t="shared" si="23"/>
        <v>#N/A</v>
      </c>
      <c r="Z27" s="166" t="e">
        <f t="shared" si="23"/>
        <v>#N/A</v>
      </c>
      <c r="AA27" s="166" t="e">
        <f t="shared" si="23"/>
        <v>#N/A</v>
      </c>
      <c r="AB27" s="166" t="e">
        <f t="shared" si="23"/>
        <v>#N/A</v>
      </c>
      <c r="AC27" s="166" t="e">
        <f t="shared" si="23"/>
        <v>#N/A</v>
      </c>
      <c r="AD27" s="166" t="e">
        <f t="shared" si="23"/>
        <v>#N/A</v>
      </c>
      <c r="AE27" s="167" t="e">
        <f t="shared" si="23"/>
        <v>#N/A</v>
      </c>
      <c r="AF27" s="446" t="e">
        <f t="shared" ref="AF27:AH27" si="24">VLOOKUP(AF26,$B$61:$I$91,2,1)</f>
        <v>#N/A</v>
      </c>
      <c r="AG27" s="446" t="e">
        <f t="shared" si="24"/>
        <v>#N/A</v>
      </c>
      <c r="AH27" s="447" t="e">
        <f t="shared" si="24"/>
        <v>#N/A</v>
      </c>
      <c r="AI27" s="700"/>
      <c r="AJ27" s="701"/>
      <c r="AK27" s="704"/>
      <c r="AL27" s="705"/>
      <c r="AM27" s="763"/>
      <c r="AN27" s="709"/>
      <c r="AO27" s="80"/>
    </row>
    <row r="28" spans="1:49" ht="15" customHeight="1">
      <c r="A28" s="692"/>
      <c r="B28" s="694"/>
      <c r="C28" s="696"/>
      <c r="D28" s="161"/>
      <c r="E28" s="82"/>
      <c r="F28" s="82"/>
      <c r="G28" s="82"/>
      <c r="H28" s="82"/>
      <c r="I28" s="82"/>
      <c r="J28" s="162"/>
      <c r="K28" s="163"/>
      <c r="L28" s="82"/>
      <c r="M28" s="82"/>
      <c r="N28" s="82"/>
      <c r="O28" s="82"/>
      <c r="P28" s="82"/>
      <c r="Q28" s="164"/>
      <c r="R28" s="161"/>
      <c r="S28" s="82"/>
      <c r="T28" s="82"/>
      <c r="U28" s="82"/>
      <c r="V28" s="82"/>
      <c r="W28" s="82"/>
      <c r="X28" s="162"/>
      <c r="Y28" s="161"/>
      <c r="Z28" s="82"/>
      <c r="AA28" s="82"/>
      <c r="AB28" s="82"/>
      <c r="AC28" s="82"/>
      <c r="AD28" s="82"/>
      <c r="AE28" s="162"/>
      <c r="AF28" s="444"/>
      <c r="AG28" s="444"/>
      <c r="AH28" s="445"/>
      <c r="AI28" s="713">
        <f>SUMIF(D29:AE29,"&gt;0")</f>
        <v>0</v>
      </c>
      <c r="AJ28" s="714"/>
      <c r="AK28" s="702">
        <f t="shared" ref="AK28" si="25">AI28/4</f>
        <v>0</v>
      </c>
      <c r="AL28" s="703"/>
      <c r="AM28" s="761">
        <f t="shared" ref="AM28" si="26">IFERROR(IF(AI28/4/$AC$57&gt;1,1,ROUNDDOWN(AI28/4/$AC$57,1)),0)</f>
        <v>0</v>
      </c>
      <c r="AN28" s="762"/>
      <c r="AO28" s="80"/>
    </row>
    <row r="29" spans="1:49" ht="15" customHeight="1">
      <c r="A29" s="710"/>
      <c r="B29" s="711"/>
      <c r="C29" s="712"/>
      <c r="D29" s="165" t="e">
        <f t="shared" ref="D29:AE29" si="27">VLOOKUP(D28,$B$61:$I$91,2,1)</f>
        <v>#N/A</v>
      </c>
      <c r="E29" s="166" t="e">
        <f t="shared" si="27"/>
        <v>#N/A</v>
      </c>
      <c r="F29" s="166" t="e">
        <f t="shared" si="27"/>
        <v>#N/A</v>
      </c>
      <c r="G29" s="166" t="e">
        <f t="shared" si="27"/>
        <v>#N/A</v>
      </c>
      <c r="H29" s="166" t="e">
        <f t="shared" si="27"/>
        <v>#N/A</v>
      </c>
      <c r="I29" s="166" t="e">
        <f t="shared" si="27"/>
        <v>#N/A</v>
      </c>
      <c r="J29" s="167" t="e">
        <f t="shared" si="27"/>
        <v>#N/A</v>
      </c>
      <c r="K29" s="168" t="e">
        <f t="shared" si="27"/>
        <v>#N/A</v>
      </c>
      <c r="L29" s="166" t="e">
        <f t="shared" si="27"/>
        <v>#N/A</v>
      </c>
      <c r="M29" s="166" t="e">
        <f t="shared" si="27"/>
        <v>#N/A</v>
      </c>
      <c r="N29" s="166" t="e">
        <f t="shared" si="27"/>
        <v>#N/A</v>
      </c>
      <c r="O29" s="166" t="e">
        <f t="shared" si="27"/>
        <v>#N/A</v>
      </c>
      <c r="P29" s="166" t="e">
        <f t="shared" si="27"/>
        <v>#N/A</v>
      </c>
      <c r="Q29" s="169" t="e">
        <f t="shared" si="27"/>
        <v>#N/A</v>
      </c>
      <c r="R29" s="165" t="e">
        <f t="shared" si="27"/>
        <v>#N/A</v>
      </c>
      <c r="S29" s="166" t="e">
        <f t="shared" si="27"/>
        <v>#N/A</v>
      </c>
      <c r="T29" s="166" t="e">
        <f t="shared" si="27"/>
        <v>#N/A</v>
      </c>
      <c r="U29" s="166" t="e">
        <f t="shared" si="27"/>
        <v>#N/A</v>
      </c>
      <c r="V29" s="166" t="e">
        <f t="shared" si="27"/>
        <v>#N/A</v>
      </c>
      <c r="W29" s="166" t="e">
        <f t="shared" si="27"/>
        <v>#N/A</v>
      </c>
      <c r="X29" s="167" t="e">
        <f t="shared" si="27"/>
        <v>#N/A</v>
      </c>
      <c r="Y29" s="165" t="e">
        <f t="shared" si="27"/>
        <v>#N/A</v>
      </c>
      <c r="Z29" s="166" t="e">
        <f t="shared" si="27"/>
        <v>#N/A</v>
      </c>
      <c r="AA29" s="166" t="e">
        <f t="shared" si="27"/>
        <v>#N/A</v>
      </c>
      <c r="AB29" s="166" t="e">
        <f t="shared" si="27"/>
        <v>#N/A</v>
      </c>
      <c r="AC29" s="166" t="e">
        <f t="shared" si="27"/>
        <v>#N/A</v>
      </c>
      <c r="AD29" s="166" t="e">
        <f t="shared" si="27"/>
        <v>#N/A</v>
      </c>
      <c r="AE29" s="167" t="e">
        <f t="shared" si="27"/>
        <v>#N/A</v>
      </c>
      <c r="AF29" s="446" t="e">
        <f t="shared" ref="AF29:AH29" si="28">VLOOKUP(AF28,$B$61:$I$91,2,1)</f>
        <v>#N/A</v>
      </c>
      <c r="AG29" s="446" t="e">
        <f t="shared" si="28"/>
        <v>#N/A</v>
      </c>
      <c r="AH29" s="447" t="e">
        <f t="shared" si="28"/>
        <v>#N/A</v>
      </c>
      <c r="AI29" s="700"/>
      <c r="AJ29" s="701"/>
      <c r="AK29" s="704"/>
      <c r="AL29" s="705"/>
      <c r="AM29" s="763"/>
      <c r="AN29" s="709"/>
      <c r="AO29" s="80"/>
    </row>
    <row r="30" spans="1:49" ht="15" customHeight="1">
      <c r="A30" s="692"/>
      <c r="B30" s="694"/>
      <c r="C30" s="696"/>
      <c r="D30" s="161"/>
      <c r="E30" s="82"/>
      <c r="F30" s="82"/>
      <c r="G30" s="82"/>
      <c r="H30" s="82"/>
      <c r="I30" s="82"/>
      <c r="J30" s="162"/>
      <c r="K30" s="163"/>
      <c r="L30" s="82"/>
      <c r="M30" s="82"/>
      <c r="N30" s="82"/>
      <c r="O30" s="82"/>
      <c r="P30" s="82"/>
      <c r="Q30" s="164"/>
      <c r="R30" s="161"/>
      <c r="S30" s="82"/>
      <c r="T30" s="82"/>
      <c r="U30" s="82"/>
      <c r="V30" s="82"/>
      <c r="W30" s="82"/>
      <c r="X30" s="162"/>
      <c r="Y30" s="161"/>
      <c r="Z30" s="82"/>
      <c r="AA30" s="82"/>
      <c r="AB30" s="82"/>
      <c r="AC30" s="82"/>
      <c r="AD30" s="82"/>
      <c r="AE30" s="162"/>
      <c r="AF30" s="444"/>
      <c r="AG30" s="444"/>
      <c r="AH30" s="445"/>
      <c r="AI30" s="713">
        <f>SUMIF(D31:AE31,"&gt;0")</f>
        <v>0</v>
      </c>
      <c r="AJ30" s="714"/>
      <c r="AK30" s="702">
        <f t="shared" ref="AK30" si="29">AI30/4</f>
        <v>0</v>
      </c>
      <c r="AL30" s="703"/>
      <c r="AM30" s="761">
        <f t="shared" ref="AM30" si="30">IFERROR(IF(AI30/4/$AC$57&gt;1,1,ROUNDDOWN(AI30/4/$AC$57,1)),0)</f>
        <v>0</v>
      </c>
      <c r="AN30" s="762"/>
      <c r="AO30" s="80"/>
      <c r="AP30" s="81"/>
      <c r="AQ30" s="81"/>
      <c r="AR30" s="81"/>
      <c r="AS30" s="81"/>
      <c r="AT30" s="106"/>
      <c r="AU30" s="106"/>
      <c r="AV30" s="106"/>
      <c r="AW30" s="106"/>
    </row>
    <row r="31" spans="1:49" ht="15" customHeight="1">
      <c r="A31" s="710"/>
      <c r="B31" s="711"/>
      <c r="C31" s="712"/>
      <c r="D31" s="165" t="e">
        <f t="shared" ref="D31:AE31" si="31">VLOOKUP(D30,$B$61:$I$91,2,1)</f>
        <v>#N/A</v>
      </c>
      <c r="E31" s="166" t="e">
        <f t="shared" si="31"/>
        <v>#N/A</v>
      </c>
      <c r="F31" s="166" t="e">
        <f t="shared" si="31"/>
        <v>#N/A</v>
      </c>
      <c r="G31" s="166" t="e">
        <f t="shared" si="31"/>
        <v>#N/A</v>
      </c>
      <c r="H31" s="166" t="e">
        <f t="shared" si="31"/>
        <v>#N/A</v>
      </c>
      <c r="I31" s="166" t="e">
        <f t="shared" si="31"/>
        <v>#N/A</v>
      </c>
      <c r="J31" s="167" t="e">
        <f t="shared" si="31"/>
        <v>#N/A</v>
      </c>
      <c r="K31" s="168" t="e">
        <f t="shared" si="31"/>
        <v>#N/A</v>
      </c>
      <c r="L31" s="166" t="e">
        <f t="shared" si="31"/>
        <v>#N/A</v>
      </c>
      <c r="M31" s="166" t="e">
        <f t="shared" si="31"/>
        <v>#N/A</v>
      </c>
      <c r="N31" s="166" t="e">
        <f t="shared" si="31"/>
        <v>#N/A</v>
      </c>
      <c r="O31" s="166" t="e">
        <f t="shared" si="31"/>
        <v>#N/A</v>
      </c>
      <c r="P31" s="166" t="e">
        <f t="shared" si="31"/>
        <v>#N/A</v>
      </c>
      <c r="Q31" s="169" t="e">
        <f t="shared" si="31"/>
        <v>#N/A</v>
      </c>
      <c r="R31" s="165" t="e">
        <f t="shared" si="31"/>
        <v>#N/A</v>
      </c>
      <c r="S31" s="166" t="e">
        <f t="shared" si="31"/>
        <v>#N/A</v>
      </c>
      <c r="T31" s="166" t="e">
        <f t="shared" si="31"/>
        <v>#N/A</v>
      </c>
      <c r="U31" s="166" t="e">
        <f t="shared" si="31"/>
        <v>#N/A</v>
      </c>
      <c r="V31" s="166" t="e">
        <f t="shared" si="31"/>
        <v>#N/A</v>
      </c>
      <c r="W31" s="166" t="e">
        <f t="shared" si="31"/>
        <v>#N/A</v>
      </c>
      <c r="X31" s="167" t="e">
        <f t="shared" si="31"/>
        <v>#N/A</v>
      </c>
      <c r="Y31" s="165" t="e">
        <f t="shared" si="31"/>
        <v>#N/A</v>
      </c>
      <c r="Z31" s="166" t="e">
        <f t="shared" si="31"/>
        <v>#N/A</v>
      </c>
      <c r="AA31" s="166" t="e">
        <f t="shared" si="31"/>
        <v>#N/A</v>
      </c>
      <c r="AB31" s="166" t="e">
        <f t="shared" si="31"/>
        <v>#N/A</v>
      </c>
      <c r="AC31" s="166" t="e">
        <f t="shared" si="31"/>
        <v>#N/A</v>
      </c>
      <c r="AD31" s="166" t="e">
        <f t="shared" si="31"/>
        <v>#N/A</v>
      </c>
      <c r="AE31" s="167" t="e">
        <f t="shared" si="31"/>
        <v>#N/A</v>
      </c>
      <c r="AF31" s="446" t="e">
        <f t="shared" ref="AF31:AH31" si="32">VLOOKUP(AF30,$B$61:$I$91,2,1)</f>
        <v>#N/A</v>
      </c>
      <c r="AG31" s="446" t="e">
        <f t="shared" si="32"/>
        <v>#N/A</v>
      </c>
      <c r="AH31" s="447" t="e">
        <f t="shared" si="32"/>
        <v>#N/A</v>
      </c>
      <c r="AI31" s="700"/>
      <c r="AJ31" s="701"/>
      <c r="AK31" s="704"/>
      <c r="AL31" s="705"/>
      <c r="AM31" s="759"/>
      <c r="AN31" s="760"/>
      <c r="AO31" s="80"/>
      <c r="AP31" s="81"/>
      <c r="AQ31" s="81"/>
      <c r="AR31" s="81"/>
      <c r="AS31" s="81"/>
      <c r="AT31" s="106"/>
      <c r="AU31" s="106"/>
      <c r="AV31" s="106"/>
      <c r="AW31" s="106"/>
    </row>
    <row r="32" spans="1:49" ht="15" customHeight="1">
      <c r="A32" s="692"/>
      <c r="B32" s="694"/>
      <c r="C32" s="696"/>
      <c r="D32" s="161"/>
      <c r="E32" s="82"/>
      <c r="F32" s="82"/>
      <c r="G32" s="82"/>
      <c r="H32" s="82"/>
      <c r="I32" s="82"/>
      <c r="J32" s="162"/>
      <c r="K32" s="163"/>
      <c r="L32" s="82"/>
      <c r="M32" s="82"/>
      <c r="N32" s="82"/>
      <c r="O32" s="82"/>
      <c r="P32" s="82"/>
      <c r="Q32" s="164"/>
      <c r="R32" s="161"/>
      <c r="S32" s="82"/>
      <c r="T32" s="82"/>
      <c r="U32" s="82"/>
      <c r="V32" s="82"/>
      <c r="W32" s="82"/>
      <c r="X32" s="162"/>
      <c r="Y32" s="161"/>
      <c r="Z32" s="82"/>
      <c r="AA32" s="82"/>
      <c r="AB32" s="82"/>
      <c r="AC32" s="82"/>
      <c r="AD32" s="82"/>
      <c r="AE32" s="162"/>
      <c r="AF32" s="444"/>
      <c r="AG32" s="444"/>
      <c r="AH32" s="445"/>
      <c r="AI32" s="713">
        <f>SUMIF(D33:AE33,"&gt;0")</f>
        <v>0</v>
      </c>
      <c r="AJ32" s="714"/>
      <c r="AK32" s="702">
        <f t="shared" ref="AK32" si="33">AI32/4</f>
        <v>0</v>
      </c>
      <c r="AL32" s="703"/>
      <c r="AM32" s="758">
        <f t="shared" ref="AM32" si="34">IFERROR(IF(AI32/4/$AC$57&gt;1,1,ROUNDDOWN(AI32/4/$AC$57,1)),0)</f>
        <v>0</v>
      </c>
      <c r="AN32" s="707"/>
      <c r="AO32" s="80"/>
      <c r="AP32" s="81"/>
      <c r="AQ32" s="81"/>
      <c r="AR32" s="81"/>
      <c r="AS32" s="81"/>
      <c r="AT32" s="106"/>
      <c r="AU32" s="106"/>
      <c r="AV32" s="106"/>
      <c r="AW32" s="106"/>
    </row>
    <row r="33" spans="1:49" ht="15" customHeight="1">
      <c r="A33" s="710"/>
      <c r="B33" s="711"/>
      <c r="C33" s="712"/>
      <c r="D33" s="165" t="e">
        <f t="shared" ref="D33:AE33" si="35">VLOOKUP(D32,$B$61:$I$91,2,1)</f>
        <v>#N/A</v>
      </c>
      <c r="E33" s="166" t="e">
        <f t="shared" si="35"/>
        <v>#N/A</v>
      </c>
      <c r="F33" s="166" t="e">
        <f t="shared" si="35"/>
        <v>#N/A</v>
      </c>
      <c r="G33" s="166" t="e">
        <f t="shared" si="35"/>
        <v>#N/A</v>
      </c>
      <c r="H33" s="166" t="e">
        <f t="shared" si="35"/>
        <v>#N/A</v>
      </c>
      <c r="I33" s="166" t="e">
        <f t="shared" si="35"/>
        <v>#N/A</v>
      </c>
      <c r="J33" s="167" t="e">
        <f t="shared" si="35"/>
        <v>#N/A</v>
      </c>
      <c r="K33" s="168" t="e">
        <f t="shared" si="35"/>
        <v>#N/A</v>
      </c>
      <c r="L33" s="166" t="e">
        <f t="shared" si="35"/>
        <v>#N/A</v>
      </c>
      <c r="M33" s="166" t="e">
        <f t="shared" si="35"/>
        <v>#N/A</v>
      </c>
      <c r="N33" s="166" t="e">
        <f t="shared" si="35"/>
        <v>#N/A</v>
      </c>
      <c r="O33" s="166" t="e">
        <f t="shared" si="35"/>
        <v>#N/A</v>
      </c>
      <c r="P33" s="166" t="e">
        <f t="shared" si="35"/>
        <v>#N/A</v>
      </c>
      <c r="Q33" s="169" t="e">
        <f t="shared" si="35"/>
        <v>#N/A</v>
      </c>
      <c r="R33" s="165" t="e">
        <f t="shared" si="35"/>
        <v>#N/A</v>
      </c>
      <c r="S33" s="166" t="e">
        <f t="shared" si="35"/>
        <v>#N/A</v>
      </c>
      <c r="T33" s="166" t="e">
        <f t="shared" si="35"/>
        <v>#N/A</v>
      </c>
      <c r="U33" s="166" t="e">
        <f t="shared" si="35"/>
        <v>#N/A</v>
      </c>
      <c r="V33" s="166" t="e">
        <f t="shared" si="35"/>
        <v>#N/A</v>
      </c>
      <c r="W33" s="166" t="e">
        <f t="shared" si="35"/>
        <v>#N/A</v>
      </c>
      <c r="X33" s="167" t="e">
        <f t="shared" si="35"/>
        <v>#N/A</v>
      </c>
      <c r="Y33" s="165" t="e">
        <f t="shared" si="35"/>
        <v>#N/A</v>
      </c>
      <c r="Z33" s="166" t="e">
        <f t="shared" si="35"/>
        <v>#N/A</v>
      </c>
      <c r="AA33" s="166" t="e">
        <f t="shared" si="35"/>
        <v>#N/A</v>
      </c>
      <c r="AB33" s="166" t="e">
        <f t="shared" si="35"/>
        <v>#N/A</v>
      </c>
      <c r="AC33" s="166" t="e">
        <f t="shared" si="35"/>
        <v>#N/A</v>
      </c>
      <c r="AD33" s="166" t="e">
        <f t="shared" si="35"/>
        <v>#N/A</v>
      </c>
      <c r="AE33" s="167" t="e">
        <f t="shared" si="35"/>
        <v>#N/A</v>
      </c>
      <c r="AF33" s="446" t="e">
        <f t="shared" ref="AF33:AH33" si="36">VLOOKUP(AF32,$B$61:$I$91,2,1)</f>
        <v>#N/A</v>
      </c>
      <c r="AG33" s="446" t="e">
        <f t="shared" si="36"/>
        <v>#N/A</v>
      </c>
      <c r="AH33" s="447" t="e">
        <f t="shared" si="36"/>
        <v>#N/A</v>
      </c>
      <c r="AI33" s="700"/>
      <c r="AJ33" s="701"/>
      <c r="AK33" s="704"/>
      <c r="AL33" s="705"/>
      <c r="AM33" s="759"/>
      <c r="AN33" s="760"/>
      <c r="AO33" s="80"/>
      <c r="AP33" s="81"/>
      <c r="AQ33" s="81"/>
      <c r="AR33" s="81"/>
      <c r="AS33" s="81"/>
      <c r="AT33" s="106"/>
      <c r="AU33" s="106"/>
      <c r="AV33" s="106"/>
      <c r="AW33" s="106"/>
    </row>
    <row r="34" spans="1:49" ht="15" customHeight="1">
      <c r="A34" s="692"/>
      <c r="B34" s="694"/>
      <c r="C34" s="696"/>
      <c r="D34" s="161"/>
      <c r="E34" s="82"/>
      <c r="F34" s="82"/>
      <c r="G34" s="82"/>
      <c r="H34" s="82"/>
      <c r="I34" s="82"/>
      <c r="J34" s="162"/>
      <c r="K34" s="163"/>
      <c r="L34" s="82"/>
      <c r="M34" s="82"/>
      <c r="N34" s="82"/>
      <c r="O34" s="82"/>
      <c r="P34" s="82"/>
      <c r="Q34" s="164"/>
      <c r="R34" s="161"/>
      <c r="S34" s="82"/>
      <c r="T34" s="82"/>
      <c r="U34" s="82"/>
      <c r="V34" s="82"/>
      <c r="W34" s="82"/>
      <c r="X34" s="162"/>
      <c r="Y34" s="161"/>
      <c r="Z34" s="82"/>
      <c r="AA34" s="82"/>
      <c r="AB34" s="82"/>
      <c r="AC34" s="82"/>
      <c r="AD34" s="82"/>
      <c r="AE34" s="162"/>
      <c r="AF34" s="444"/>
      <c r="AG34" s="444"/>
      <c r="AH34" s="445"/>
      <c r="AI34" s="713">
        <f>SUMIF(D35:AE35,"&gt;0")</f>
        <v>0</v>
      </c>
      <c r="AJ34" s="714"/>
      <c r="AK34" s="702">
        <f t="shared" ref="AK34" si="37">AI34/4</f>
        <v>0</v>
      </c>
      <c r="AL34" s="703"/>
      <c r="AM34" s="758">
        <f t="shared" ref="AM34" si="38">IFERROR(IF(AI34/4/$AC$57&gt;1,1,ROUNDDOWN(AI34/4/$AC$57,1)),0)</f>
        <v>0</v>
      </c>
      <c r="AN34" s="707"/>
      <c r="AO34" s="80"/>
    </row>
    <row r="35" spans="1:49" ht="15" customHeight="1">
      <c r="A35" s="710"/>
      <c r="B35" s="711"/>
      <c r="C35" s="712"/>
      <c r="D35" s="165" t="e">
        <f t="shared" ref="D35:AH35" si="39">VLOOKUP(D34,$B$61:$I$91,2,1)</f>
        <v>#N/A</v>
      </c>
      <c r="E35" s="166" t="e">
        <f t="shared" si="39"/>
        <v>#N/A</v>
      </c>
      <c r="F35" s="166" t="e">
        <f t="shared" si="39"/>
        <v>#N/A</v>
      </c>
      <c r="G35" s="166" t="e">
        <f t="shared" si="39"/>
        <v>#N/A</v>
      </c>
      <c r="H35" s="166" t="e">
        <f t="shared" si="39"/>
        <v>#N/A</v>
      </c>
      <c r="I35" s="166" t="e">
        <f t="shared" si="39"/>
        <v>#N/A</v>
      </c>
      <c r="J35" s="167" t="e">
        <f t="shared" si="39"/>
        <v>#N/A</v>
      </c>
      <c r="K35" s="168" t="e">
        <f t="shared" si="39"/>
        <v>#N/A</v>
      </c>
      <c r="L35" s="166" t="e">
        <f t="shared" si="39"/>
        <v>#N/A</v>
      </c>
      <c r="M35" s="166" t="e">
        <f t="shared" si="39"/>
        <v>#N/A</v>
      </c>
      <c r="N35" s="166" t="e">
        <f t="shared" si="39"/>
        <v>#N/A</v>
      </c>
      <c r="O35" s="166" t="e">
        <f t="shared" si="39"/>
        <v>#N/A</v>
      </c>
      <c r="P35" s="166" t="e">
        <f t="shared" si="39"/>
        <v>#N/A</v>
      </c>
      <c r="Q35" s="169" t="e">
        <f t="shared" si="39"/>
        <v>#N/A</v>
      </c>
      <c r="R35" s="165" t="e">
        <f t="shared" si="39"/>
        <v>#N/A</v>
      </c>
      <c r="S35" s="166" t="e">
        <f t="shared" si="39"/>
        <v>#N/A</v>
      </c>
      <c r="T35" s="166" t="e">
        <f t="shared" si="39"/>
        <v>#N/A</v>
      </c>
      <c r="U35" s="166" t="e">
        <f t="shared" si="39"/>
        <v>#N/A</v>
      </c>
      <c r="V35" s="166" t="e">
        <f t="shared" si="39"/>
        <v>#N/A</v>
      </c>
      <c r="W35" s="166" t="e">
        <f t="shared" si="39"/>
        <v>#N/A</v>
      </c>
      <c r="X35" s="167" t="e">
        <f t="shared" si="39"/>
        <v>#N/A</v>
      </c>
      <c r="Y35" s="165" t="e">
        <f t="shared" si="39"/>
        <v>#N/A</v>
      </c>
      <c r="Z35" s="166" t="e">
        <f t="shared" si="39"/>
        <v>#N/A</v>
      </c>
      <c r="AA35" s="166" t="e">
        <f t="shared" si="39"/>
        <v>#N/A</v>
      </c>
      <c r="AB35" s="166" t="e">
        <f t="shared" si="39"/>
        <v>#N/A</v>
      </c>
      <c r="AC35" s="166" t="e">
        <f t="shared" si="39"/>
        <v>#N/A</v>
      </c>
      <c r="AD35" s="166" t="e">
        <f t="shared" si="39"/>
        <v>#N/A</v>
      </c>
      <c r="AE35" s="167" t="e">
        <f t="shared" si="39"/>
        <v>#N/A</v>
      </c>
      <c r="AF35" s="446" t="e">
        <f t="shared" si="39"/>
        <v>#N/A</v>
      </c>
      <c r="AG35" s="446" t="e">
        <f t="shared" si="39"/>
        <v>#N/A</v>
      </c>
      <c r="AH35" s="447" t="e">
        <f t="shared" si="39"/>
        <v>#N/A</v>
      </c>
      <c r="AI35" s="700"/>
      <c r="AJ35" s="701"/>
      <c r="AK35" s="704"/>
      <c r="AL35" s="705"/>
      <c r="AM35" s="763"/>
      <c r="AN35" s="709"/>
      <c r="AO35" s="80"/>
    </row>
    <row r="36" spans="1:49" ht="15" customHeight="1">
      <c r="A36" s="692"/>
      <c r="B36" s="694"/>
      <c r="C36" s="696"/>
      <c r="D36" s="161"/>
      <c r="E36" s="82"/>
      <c r="F36" s="82"/>
      <c r="G36" s="82"/>
      <c r="H36" s="82"/>
      <c r="I36" s="82"/>
      <c r="J36" s="162"/>
      <c r="K36" s="163"/>
      <c r="L36" s="82"/>
      <c r="M36" s="82"/>
      <c r="N36" s="82"/>
      <c r="O36" s="82"/>
      <c r="P36" s="82"/>
      <c r="Q36" s="164"/>
      <c r="R36" s="161"/>
      <c r="S36" s="82"/>
      <c r="T36" s="82"/>
      <c r="U36" s="82"/>
      <c r="V36" s="82"/>
      <c r="W36" s="82"/>
      <c r="X36" s="162"/>
      <c r="Y36" s="161"/>
      <c r="Z36" s="82"/>
      <c r="AA36" s="82"/>
      <c r="AB36" s="82"/>
      <c r="AC36" s="82"/>
      <c r="AD36" s="82"/>
      <c r="AE36" s="162"/>
      <c r="AF36" s="444"/>
      <c r="AG36" s="444"/>
      <c r="AH36" s="445"/>
      <c r="AI36" s="713">
        <f>SUMIF(D37:AE37,"&gt;0")</f>
        <v>0</v>
      </c>
      <c r="AJ36" s="714"/>
      <c r="AK36" s="702">
        <f t="shared" ref="AK36" si="40">AI36/4</f>
        <v>0</v>
      </c>
      <c r="AL36" s="703"/>
      <c r="AM36" s="761">
        <f t="shared" ref="AM36" si="41">IFERROR(IF(AI36/4/$AC$57&gt;1,1,ROUNDDOWN(AI36/4/$AC$57,1)),0)</f>
        <v>0</v>
      </c>
      <c r="AN36" s="762"/>
      <c r="AO36" s="80"/>
      <c r="AP36" s="81"/>
      <c r="AQ36" s="81"/>
      <c r="AR36" s="81"/>
      <c r="AS36" s="81"/>
      <c r="AT36" s="106"/>
      <c r="AU36" s="106"/>
      <c r="AV36" s="106"/>
      <c r="AW36" s="106"/>
    </row>
    <row r="37" spans="1:49" ht="15" customHeight="1">
      <c r="A37" s="710"/>
      <c r="B37" s="711"/>
      <c r="C37" s="712"/>
      <c r="D37" s="165" t="e">
        <f t="shared" ref="D37" si="42">VLOOKUP(D36,$B$61:$I$91,2,1)</f>
        <v>#N/A</v>
      </c>
      <c r="E37" s="166" t="e">
        <f t="shared" ref="E37" si="43">VLOOKUP(E36,$B$61:$I$91,2,1)</f>
        <v>#N/A</v>
      </c>
      <c r="F37" s="166" t="e">
        <f t="shared" ref="F37" si="44">VLOOKUP(F36,$B$61:$I$91,2,1)</f>
        <v>#N/A</v>
      </c>
      <c r="G37" s="166" t="e">
        <f t="shared" ref="G37" si="45">VLOOKUP(G36,$B$61:$I$91,2,1)</f>
        <v>#N/A</v>
      </c>
      <c r="H37" s="166" t="e">
        <f t="shared" ref="H37" si="46">VLOOKUP(H36,$B$61:$I$91,2,1)</f>
        <v>#N/A</v>
      </c>
      <c r="I37" s="166" t="e">
        <f t="shared" ref="I37" si="47">VLOOKUP(I36,$B$61:$I$91,2,1)</f>
        <v>#N/A</v>
      </c>
      <c r="J37" s="167" t="e">
        <f t="shared" ref="J37" si="48">VLOOKUP(J36,$B$61:$I$91,2,1)</f>
        <v>#N/A</v>
      </c>
      <c r="K37" s="168" t="e">
        <f t="shared" ref="K37" si="49">VLOOKUP(K36,$B$61:$I$91,2,1)</f>
        <v>#N/A</v>
      </c>
      <c r="L37" s="166" t="e">
        <f t="shared" ref="L37" si="50">VLOOKUP(L36,$B$61:$I$91,2,1)</f>
        <v>#N/A</v>
      </c>
      <c r="M37" s="166" t="e">
        <f t="shared" ref="M37" si="51">VLOOKUP(M36,$B$61:$I$91,2,1)</f>
        <v>#N/A</v>
      </c>
      <c r="N37" s="166" t="e">
        <f t="shared" ref="N37" si="52">VLOOKUP(N36,$B$61:$I$91,2,1)</f>
        <v>#N/A</v>
      </c>
      <c r="O37" s="166" t="e">
        <f t="shared" ref="O37" si="53">VLOOKUP(O36,$B$61:$I$91,2,1)</f>
        <v>#N/A</v>
      </c>
      <c r="P37" s="166" t="e">
        <f t="shared" ref="P37" si="54">VLOOKUP(P36,$B$61:$I$91,2,1)</f>
        <v>#N/A</v>
      </c>
      <c r="Q37" s="169" t="e">
        <f t="shared" ref="Q37" si="55">VLOOKUP(Q36,$B$61:$I$91,2,1)</f>
        <v>#N/A</v>
      </c>
      <c r="R37" s="165" t="e">
        <f t="shared" ref="R37" si="56">VLOOKUP(R36,$B$61:$I$91,2,1)</f>
        <v>#N/A</v>
      </c>
      <c r="S37" s="166" t="e">
        <f t="shared" ref="S37" si="57">VLOOKUP(S36,$B$61:$I$91,2,1)</f>
        <v>#N/A</v>
      </c>
      <c r="T37" s="166" t="e">
        <f t="shared" ref="T37" si="58">VLOOKUP(T36,$B$61:$I$91,2,1)</f>
        <v>#N/A</v>
      </c>
      <c r="U37" s="166" t="e">
        <f t="shared" ref="U37" si="59">VLOOKUP(U36,$B$61:$I$91,2,1)</f>
        <v>#N/A</v>
      </c>
      <c r="V37" s="166" t="e">
        <f t="shared" ref="V37" si="60">VLOOKUP(V36,$B$61:$I$91,2,1)</f>
        <v>#N/A</v>
      </c>
      <c r="W37" s="166" t="e">
        <f t="shared" ref="W37" si="61">VLOOKUP(W36,$B$61:$I$91,2,1)</f>
        <v>#N/A</v>
      </c>
      <c r="X37" s="167" t="e">
        <f t="shared" ref="X37" si="62">VLOOKUP(X36,$B$61:$I$91,2,1)</f>
        <v>#N/A</v>
      </c>
      <c r="Y37" s="165" t="e">
        <f t="shared" ref="Y37" si="63">VLOOKUP(Y36,$B$61:$I$91,2,1)</f>
        <v>#N/A</v>
      </c>
      <c r="Z37" s="166" t="e">
        <f t="shared" ref="Z37" si="64">VLOOKUP(Z36,$B$61:$I$91,2,1)</f>
        <v>#N/A</v>
      </c>
      <c r="AA37" s="166" t="e">
        <f t="shared" ref="AA37" si="65">VLOOKUP(AA36,$B$61:$I$91,2,1)</f>
        <v>#N/A</v>
      </c>
      <c r="AB37" s="166" t="e">
        <f t="shared" ref="AB37" si="66">VLOOKUP(AB36,$B$61:$I$91,2,1)</f>
        <v>#N/A</v>
      </c>
      <c r="AC37" s="166" t="e">
        <f t="shared" ref="AC37" si="67">VLOOKUP(AC36,$B$61:$I$91,2,1)</f>
        <v>#N/A</v>
      </c>
      <c r="AD37" s="166" t="e">
        <f t="shared" ref="AD37" si="68">VLOOKUP(AD36,$B$61:$I$91,2,1)</f>
        <v>#N/A</v>
      </c>
      <c r="AE37" s="167" t="e">
        <f t="shared" ref="AE37:AG37" si="69">VLOOKUP(AE36,$B$61:$I$91,2,1)</f>
        <v>#N/A</v>
      </c>
      <c r="AF37" s="446" t="e">
        <f t="shared" si="69"/>
        <v>#N/A</v>
      </c>
      <c r="AG37" s="446" t="e">
        <f t="shared" si="69"/>
        <v>#N/A</v>
      </c>
      <c r="AH37" s="447" t="e">
        <f t="shared" ref="AH37" si="70">VLOOKUP(AH36,$B$61:$I$91,2,1)</f>
        <v>#N/A</v>
      </c>
      <c r="AI37" s="700"/>
      <c r="AJ37" s="701"/>
      <c r="AK37" s="704"/>
      <c r="AL37" s="705"/>
      <c r="AM37" s="763"/>
      <c r="AN37" s="709"/>
      <c r="AO37" s="80"/>
      <c r="AP37" s="81"/>
      <c r="AQ37" s="81"/>
      <c r="AR37" s="81"/>
      <c r="AS37" s="81"/>
      <c r="AT37" s="106"/>
      <c r="AU37" s="106"/>
      <c r="AV37" s="106"/>
      <c r="AW37" s="106"/>
    </row>
    <row r="38" spans="1:49" ht="15" customHeight="1">
      <c r="A38" s="692"/>
      <c r="B38" s="694"/>
      <c r="C38" s="696"/>
      <c r="D38" s="161"/>
      <c r="E38" s="82"/>
      <c r="F38" s="82"/>
      <c r="G38" s="82"/>
      <c r="H38" s="82"/>
      <c r="I38" s="82"/>
      <c r="J38" s="162"/>
      <c r="K38" s="163"/>
      <c r="L38" s="82"/>
      <c r="M38" s="82"/>
      <c r="N38" s="82"/>
      <c r="O38" s="82"/>
      <c r="P38" s="82"/>
      <c r="Q38" s="164"/>
      <c r="R38" s="161"/>
      <c r="S38" s="82"/>
      <c r="T38" s="82"/>
      <c r="U38" s="82"/>
      <c r="V38" s="82"/>
      <c r="W38" s="82"/>
      <c r="X38" s="162"/>
      <c r="Y38" s="161"/>
      <c r="Z38" s="82"/>
      <c r="AA38" s="82"/>
      <c r="AB38" s="82"/>
      <c r="AC38" s="82"/>
      <c r="AD38" s="82"/>
      <c r="AE38" s="162"/>
      <c r="AF38" s="444"/>
      <c r="AG38" s="444"/>
      <c r="AH38" s="445"/>
      <c r="AI38" s="713">
        <f>SUMIF(D39:AE39,"&gt;0")</f>
        <v>0</v>
      </c>
      <c r="AJ38" s="714"/>
      <c r="AK38" s="702">
        <f t="shared" ref="AK38" si="71">AI38/4</f>
        <v>0</v>
      </c>
      <c r="AL38" s="703"/>
      <c r="AM38" s="761">
        <f t="shared" ref="AM38" si="72">IFERROR(IF(AI38/4/$AC$57&gt;1,1,ROUNDDOWN(AI38/4/$AC$57,1)),0)</f>
        <v>0</v>
      </c>
      <c r="AN38" s="762"/>
      <c r="AO38" s="80"/>
      <c r="AP38" s="81"/>
      <c r="AQ38" s="81"/>
      <c r="AR38" s="81"/>
      <c r="AS38" s="81"/>
      <c r="AT38" s="106"/>
      <c r="AU38" s="106"/>
      <c r="AV38" s="106"/>
      <c r="AW38" s="106"/>
    </row>
    <row r="39" spans="1:49" ht="15" customHeight="1">
      <c r="A39" s="710"/>
      <c r="B39" s="711"/>
      <c r="C39" s="712"/>
      <c r="D39" s="165" t="e">
        <f t="shared" ref="D39" si="73">VLOOKUP(D38,$B$61:$I$91,2,1)</f>
        <v>#N/A</v>
      </c>
      <c r="E39" s="166" t="e">
        <f t="shared" ref="E39" si="74">VLOOKUP(E38,$B$61:$I$91,2,1)</f>
        <v>#N/A</v>
      </c>
      <c r="F39" s="166" t="e">
        <f t="shared" ref="F39" si="75">VLOOKUP(F38,$B$61:$I$91,2,1)</f>
        <v>#N/A</v>
      </c>
      <c r="G39" s="166" t="e">
        <f t="shared" ref="G39" si="76">VLOOKUP(G38,$B$61:$I$91,2,1)</f>
        <v>#N/A</v>
      </c>
      <c r="H39" s="166" t="e">
        <f t="shared" ref="H39" si="77">VLOOKUP(H38,$B$61:$I$91,2,1)</f>
        <v>#N/A</v>
      </c>
      <c r="I39" s="166" t="e">
        <f t="shared" ref="I39" si="78">VLOOKUP(I38,$B$61:$I$91,2,1)</f>
        <v>#N/A</v>
      </c>
      <c r="J39" s="167" t="e">
        <f t="shared" ref="J39" si="79">VLOOKUP(J38,$B$61:$I$91,2,1)</f>
        <v>#N/A</v>
      </c>
      <c r="K39" s="168" t="e">
        <f t="shared" ref="K39" si="80">VLOOKUP(K38,$B$61:$I$91,2,1)</f>
        <v>#N/A</v>
      </c>
      <c r="L39" s="166" t="e">
        <f t="shared" ref="L39" si="81">VLOOKUP(L38,$B$61:$I$91,2,1)</f>
        <v>#N/A</v>
      </c>
      <c r="M39" s="166" t="e">
        <f t="shared" ref="M39" si="82">VLOOKUP(M38,$B$61:$I$91,2,1)</f>
        <v>#N/A</v>
      </c>
      <c r="N39" s="166" t="e">
        <f t="shared" ref="N39" si="83">VLOOKUP(N38,$B$61:$I$91,2,1)</f>
        <v>#N/A</v>
      </c>
      <c r="O39" s="166" t="e">
        <f t="shared" ref="O39" si="84">VLOOKUP(O38,$B$61:$I$91,2,1)</f>
        <v>#N/A</v>
      </c>
      <c r="P39" s="166" t="e">
        <f t="shared" ref="P39" si="85">VLOOKUP(P38,$B$61:$I$91,2,1)</f>
        <v>#N/A</v>
      </c>
      <c r="Q39" s="169" t="e">
        <f t="shared" ref="Q39" si="86">VLOOKUP(Q38,$B$61:$I$91,2,1)</f>
        <v>#N/A</v>
      </c>
      <c r="R39" s="165" t="e">
        <f t="shared" ref="R39" si="87">VLOOKUP(R38,$B$61:$I$91,2,1)</f>
        <v>#N/A</v>
      </c>
      <c r="S39" s="166" t="e">
        <f t="shared" ref="S39" si="88">VLOOKUP(S38,$B$61:$I$91,2,1)</f>
        <v>#N/A</v>
      </c>
      <c r="T39" s="166" t="e">
        <f t="shared" ref="T39" si="89">VLOOKUP(T38,$B$61:$I$91,2,1)</f>
        <v>#N/A</v>
      </c>
      <c r="U39" s="166" t="e">
        <f t="shared" ref="U39" si="90">VLOOKUP(U38,$B$61:$I$91,2,1)</f>
        <v>#N/A</v>
      </c>
      <c r="V39" s="166" t="e">
        <f t="shared" ref="V39" si="91">VLOOKUP(V38,$B$61:$I$91,2,1)</f>
        <v>#N/A</v>
      </c>
      <c r="W39" s="166" t="e">
        <f t="shared" ref="W39" si="92">VLOOKUP(W38,$B$61:$I$91,2,1)</f>
        <v>#N/A</v>
      </c>
      <c r="X39" s="167" t="e">
        <f t="shared" ref="X39" si="93">VLOOKUP(X38,$B$61:$I$91,2,1)</f>
        <v>#N/A</v>
      </c>
      <c r="Y39" s="165" t="e">
        <f t="shared" ref="Y39" si="94">VLOOKUP(Y38,$B$61:$I$91,2,1)</f>
        <v>#N/A</v>
      </c>
      <c r="Z39" s="166" t="e">
        <f t="shared" ref="Z39" si="95">VLOOKUP(Z38,$B$61:$I$91,2,1)</f>
        <v>#N/A</v>
      </c>
      <c r="AA39" s="166" t="e">
        <f t="shared" ref="AA39" si="96">VLOOKUP(AA38,$B$61:$I$91,2,1)</f>
        <v>#N/A</v>
      </c>
      <c r="AB39" s="166" t="e">
        <f t="shared" ref="AB39" si="97">VLOOKUP(AB38,$B$61:$I$91,2,1)</f>
        <v>#N/A</v>
      </c>
      <c r="AC39" s="166" t="e">
        <f t="shared" ref="AC39" si="98">VLOOKUP(AC38,$B$61:$I$91,2,1)</f>
        <v>#N/A</v>
      </c>
      <c r="AD39" s="166" t="e">
        <f t="shared" ref="AD39" si="99">VLOOKUP(AD38,$B$61:$I$91,2,1)</f>
        <v>#N/A</v>
      </c>
      <c r="AE39" s="167" t="e">
        <f t="shared" ref="AE39:AG39" si="100">VLOOKUP(AE38,$B$61:$I$91,2,1)</f>
        <v>#N/A</v>
      </c>
      <c r="AF39" s="446" t="e">
        <f t="shared" si="100"/>
        <v>#N/A</v>
      </c>
      <c r="AG39" s="446" t="e">
        <f t="shared" si="100"/>
        <v>#N/A</v>
      </c>
      <c r="AH39" s="447" t="e">
        <f t="shared" ref="AH39" si="101">VLOOKUP(AH38,$B$61:$I$91,2,1)</f>
        <v>#N/A</v>
      </c>
      <c r="AI39" s="700"/>
      <c r="AJ39" s="701"/>
      <c r="AK39" s="704"/>
      <c r="AL39" s="705"/>
      <c r="AM39" s="759"/>
      <c r="AN39" s="760"/>
      <c r="AO39" s="80"/>
      <c r="AP39" s="81"/>
      <c r="AQ39" s="81"/>
      <c r="AR39" s="81"/>
      <c r="AS39" s="81"/>
      <c r="AT39" s="106"/>
      <c r="AU39" s="106"/>
      <c r="AV39" s="106"/>
      <c r="AW39" s="106"/>
    </row>
    <row r="40" spans="1:49" ht="15" customHeight="1">
      <c r="A40" s="692"/>
      <c r="B40" s="715"/>
      <c r="C40" s="696"/>
      <c r="D40" s="161"/>
      <c r="E40" s="82"/>
      <c r="F40" s="82"/>
      <c r="G40" s="82"/>
      <c r="H40" s="82"/>
      <c r="I40" s="82"/>
      <c r="J40" s="162"/>
      <c r="K40" s="163"/>
      <c r="L40" s="82"/>
      <c r="M40" s="82"/>
      <c r="N40" s="82"/>
      <c r="O40" s="82"/>
      <c r="P40" s="82"/>
      <c r="Q40" s="164"/>
      <c r="R40" s="161"/>
      <c r="S40" s="82"/>
      <c r="T40" s="82"/>
      <c r="U40" s="82"/>
      <c r="V40" s="82"/>
      <c r="W40" s="82"/>
      <c r="X40" s="162"/>
      <c r="Y40" s="161"/>
      <c r="Z40" s="82"/>
      <c r="AA40" s="82"/>
      <c r="AB40" s="82"/>
      <c r="AC40" s="82"/>
      <c r="AD40" s="82"/>
      <c r="AE40" s="162"/>
      <c r="AF40" s="444"/>
      <c r="AG40" s="444"/>
      <c r="AH40" s="445"/>
      <c r="AI40" s="713">
        <f>SUMIF(D41:AE41,"&gt;0")</f>
        <v>0</v>
      </c>
      <c r="AJ40" s="714"/>
      <c r="AK40" s="702">
        <f t="shared" ref="AK40" si="102">AI40/4</f>
        <v>0</v>
      </c>
      <c r="AL40" s="703"/>
      <c r="AM40" s="758">
        <f t="shared" ref="AM40" si="103">IFERROR(IF(AI40/4/$AC$57&gt;1,1,ROUNDDOWN(AI40/4/$AC$57,1)),0)</f>
        <v>0</v>
      </c>
      <c r="AN40" s="707"/>
      <c r="AO40" s="80"/>
      <c r="AP40" s="81"/>
      <c r="AQ40" s="81"/>
      <c r="AR40" s="81"/>
      <c r="AS40" s="81"/>
      <c r="AT40" s="106"/>
      <c r="AU40" s="106"/>
      <c r="AV40" s="106"/>
      <c r="AW40" s="106"/>
    </row>
    <row r="41" spans="1:49" ht="15" customHeight="1">
      <c r="A41" s="710"/>
      <c r="B41" s="716"/>
      <c r="C41" s="712"/>
      <c r="D41" s="165" t="e">
        <f t="shared" ref="D41" si="104">VLOOKUP(D40,$B$61:$I$91,2,1)</f>
        <v>#N/A</v>
      </c>
      <c r="E41" s="166" t="e">
        <f t="shared" ref="E41" si="105">VLOOKUP(E40,$B$61:$I$91,2,1)</f>
        <v>#N/A</v>
      </c>
      <c r="F41" s="166" t="e">
        <f t="shared" ref="F41" si="106">VLOOKUP(F40,$B$61:$I$91,2,1)</f>
        <v>#N/A</v>
      </c>
      <c r="G41" s="166" t="e">
        <f t="shared" ref="G41" si="107">VLOOKUP(G40,$B$61:$I$91,2,1)</f>
        <v>#N/A</v>
      </c>
      <c r="H41" s="166" t="e">
        <f t="shared" ref="H41" si="108">VLOOKUP(H40,$B$61:$I$91,2,1)</f>
        <v>#N/A</v>
      </c>
      <c r="I41" s="166" t="e">
        <f t="shared" ref="I41" si="109">VLOOKUP(I40,$B$61:$I$91,2,1)</f>
        <v>#N/A</v>
      </c>
      <c r="J41" s="167" t="e">
        <f t="shared" ref="J41" si="110">VLOOKUP(J40,$B$61:$I$91,2,1)</f>
        <v>#N/A</v>
      </c>
      <c r="K41" s="168" t="e">
        <f t="shared" ref="K41" si="111">VLOOKUP(K40,$B$61:$I$91,2,1)</f>
        <v>#N/A</v>
      </c>
      <c r="L41" s="166" t="e">
        <f t="shared" ref="L41" si="112">VLOOKUP(L40,$B$61:$I$91,2,1)</f>
        <v>#N/A</v>
      </c>
      <c r="M41" s="166" t="e">
        <f t="shared" ref="M41" si="113">VLOOKUP(M40,$B$61:$I$91,2,1)</f>
        <v>#N/A</v>
      </c>
      <c r="N41" s="166" t="e">
        <f t="shared" ref="N41" si="114">VLOOKUP(N40,$B$61:$I$91,2,1)</f>
        <v>#N/A</v>
      </c>
      <c r="O41" s="166" t="e">
        <f t="shared" ref="O41" si="115">VLOOKUP(O40,$B$61:$I$91,2,1)</f>
        <v>#N/A</v>
      </c>
      <c r="P41" s="166" t="e">
        <f t="shared" ref="P41" si="116">VLOOKUP(P40,$B$61:$I$91,2,1)</f>
        <v>#N/A</v>
      </c>
      <c r="Q41" s="169" t="e">
        <f t="shared" ref="Q41" si="117">VLOOKUP(Q40,$B$61:$I$91,2,1)</f>
        <v>#N/A</v>
      </c>
      <c r="R41" s="165" t="e">
        <f t="shared" ref="R41" si="118">VLOOKUP(R40,$B$61:$I$91,2,1)</f>
        <v>#N/A</v>
      </c>
      <c r="S41" s="166" t="e">
        <f t="shared" ref="S41" si="119">VLOOKUP(S40,$B$61:$I$91,2,1)</f>
        <v>#N/A</v>
      </c>
      <c r="T41" s="166" t="e">
        <f t="shared" ref="T41" si="120">VLOOKUP(T40,$B$61:$I$91,2,1)</f>
        <v>#N/A</v>
      </c>
      <c r="U41" s="166" t="e">
        <f t="shared" ref="U41" si="121">VLOOKUP(U40,$B$61:$I$91,2,1)</f>
        <v>#N/A</v>
      </c>
      <c r="V41" s="166" t="e">
        <f t="shared" ref="V41" si="122">VLOOKUP(V40,$B$61:$I$91,2,1)</f>
        <v>#N/A</v>
      </c>
      <c r="W41" s="166" t="e">
        <f t="shared" ref="W41" si="123">VLOOKUP(W40,$B$61:$I$91,2,1)</f>
        <v>#N/A</v>
      </c>
      <c r="X41" s="167" t="e">
        <f t="shared" ref="X41" si="124">VLOOKUP(X40,$B$61:$I$91,2,1)</f>
        <v>#N/A</v>
      </c>
      <c r="Y41" s="165" t="e">
        <f t="shared" ref="Y41" si="125">VLOOKUP(Y40,$B$61:$I$91,2,1)</f>
        <v>#N/A</v>
      </c>
      <c r="Z41" s="166" t="e">
        <f t="shared" ref="Z41" si="126">VLOOKUP(Z40,$B$61:$I$91,2,1)</f>
        <v>#N/A</v>
      </c>
      <c r="AA41" s="166" t="e">
        <f t="shared" ref="AA41" si="127">VLOOKUP(AA40,$B$61:$I$91,2,1)</f>
        <v>#N/A</v>
      </c>
      <c r="AB41" s="166" t="e">
        <f t="shared" ref="AB41" si="128">VLOOKUP(AB40,$B$61:$I$91,2,1)</f>
        <v>#N/A</v>
      </c>
      <c r="AC41" s="166" t="e">
        <f t="shared" ref="AC41" si="129">VLOOKUP(AC40,$B$61:$I$91,2,1)</f>
        <v>#N/A</v>
      </c>
      <c r="AD41" s="166" t="e">
        <f t="shared" ref="AD41" si="130">VLOOKUP(AD40,$B$61:$I$91,2,1)</f>
        <v>#N/A</v>
      </c>
      <c r="AE41" s="167" t="e">
        <f t="shared" ref="AE41:AG41" si="131">VLOOKUP(AE40,$B$61:$I$91,2,1)</f>
        <v>#N/A</v>
      </c>
      <c r="AF41" s="446" t="e">
        <f t="shared" si="131"/>
        <v>#N/A</v>
      </c>
      <c r="AG41" s="446" t="e">
        <f t="shared" si="131"/>
        <v>#N/A</v>
      </c>
      <c r="AH41" s="447" t="e">
        <f t="shared" ref="AH41" si="132">VLOOKUP(AH40,$B$61:$I$91,2,1)</f>
        <v>#N/A</v>
      </c>
      <c r="AI41" s="700"/>
      <c r="AJ41" s="701"/>
      <c r="AK41" s="704"/>
      <c r="AL41" s="705"/>
      <c r="AM41" s="763"/>
      <c r="AN41" s="709"/>
      <c r="AO41" s="80"/>
    </row>
    <row r="42" spans="1:49" ht="15" customHeight="1">
      <c r="A42" s="692"/>
      <c r="B42" s="694"/>
      <c r="C42" s="696"/>
      <c r="D42" s="161"/>
      <c r="E42" s="82"/>
      <c r="F42" s="82"/>
      <c r="G42" s="82"/>
      <c r="H42" s="82"/>
      <c r="I42" s="82"/>
      <c r="J42" s="162"/>
      <c r="K42" s="163"/>
      <c r="L42" s="82"/>
      <c r="M42" s="82"/>
      <c r="N42" s="82"/>
      <c r="O42" s="82"/>
      <c r="P42" s="82"/>
      <c r="Q42" s="164"/>
      <c r="R42" s="161"/>
      <c r="S42" s="82"/>
      <c r="T42" s="82"/>
      <c r="U42" s="82"/>
      <c r="V42" s="82"/>
      <c r="W42" s="82"/>
      <c r="X42" s="162"/>
      <c r="Y42" s="161"/>
      <c r="Z42" s="82"/>
      <c r="AA42" s="82"/>
      <c r="AB42" s="82"/>
      <c r="AC42" s="82"/>
      <c r="AD42" s="82"/>
      <c r="AE42" s="162"/>
      <c r="AF42" s="444"/>
      <c r="AG42" s="444"/>
      <c r="AH42" s="445"/>
      <c r="AI42" s="713">
        <f>SUMIF(D43:AE43,"&gt;0")</f>
        <v>0</v>
      </c>
      <c r="AJ42" s="714"/>
      <c r="AK42" s="702">
        <f t="shared" ref="AK42" si="133">AI42/4</f>
        <v>0</v>
      </c>
      <c r="AL42" s="703"/>
      <c r="AM42" s="761">
        <f t="shared" ref="AM42" si="134">IFERROR(IF(AI42/4/$AC$57&gt;1,1,ROUNDDOWN(AI42/4/$AC$57,1)),0)</f>
        <v>0</v>
      </c>
      <c r="AN42" s="762"/>
      <c r="AO42" s="80"/>
    </row>
    <row r="43" spans="1:49" ht="15" customHeight="1">
      <c r="A43" s="710"/>
      <c r="B43" s="711"/>
      <c r="C43" s="712"/>
      <c r="D43" s="165" t="e">
        <f t="shared" ref="D43" si="135">VLOOKUP(D42,$B$61:$I$91,2,1)</f>
        <v>#N/A</v>
      </c>
      <c r="E43" s="166" t="e">
        <f t="shared" ref="E43" si="136">VLOOKUP(E42,$B$61:$I$91,2,1)</f>
        <v>#N/A</v>
      </c>
      <c r="F43" s="166" t="e">
        <f t="shared" ref="F43" si="137">VLOOKUP(F42,$B$61:$I$91,2,1)</f>
        <v>#N/A</v>
      </c>
      <c r="G43" s="166" t="e">
        <f t="shared" ref="G43" si="138">VLOOKUP(G42,$B$61:$I$91,2,1)</f>
        <v>#N/A</v>
      </c>
      <c r="H43" s="166" t="e">
        <f t="shared" ref="H43" si="139">VLOOKUP(H42,$B$61:$I$91,2,1)</f>
        <v>#N/A</v>
      </c>
      <c r="I43" s="166" t="e">
        <f t="shared" ref="I43" si="140">VLOOKUP(I42,$B$61:$I$91,2,1)</f>
        <v>#N/A</v>
      </c>
      <c r="J43" s="167" t="e">
        <f t="shared" ref="J43" si="141">VLOOKUP(J42,$B$61:$I$91,2,1)</f>
        <v>#N/A</v>
      </c>
      <c r="K43" s="168" t="e">
        <f t="shared" ref="K43" si="142">VLOOKUP(K42,$B$61:$I$91,2,1)</f>
        <v>#N/A</v>
      </c>
      <c r="L43" s="166" t="e">
        <f t="shared" ref="L43" si="143">VLOOKUP(L42,$B$61:$I$91,2,1)</f>
        <v>#N/A</v>
      </c>
      <c r="M43" s="166" t="e">
        <f t="shared" ref="M43" si="144">VLOOKUP(M42,$B$61:$I$91,2,1)</f>
        <v>#N/A</v>
      </c>
      <c r="N43" s="166" t="e">
        <f t="shared" ref="N43" si="145">VLOOKUP(N42,$B$61:$I$91,2,1)</f>
        <v>#N/A</v>
      </c>
      <c r="O43" s="166" t="e">
        <f t="shared" ref="O43" si="146">VLOOKUP(O42,$B$61:$I$91,2,1)</f>
        <v>#N/A</v>
      </c>
      <c r="P43" s="166" t="e">
        <f t="shared" ref="P43" si="147">VLOOKUP(P42,$B$61:$I$91,2,1)</f>
        <v>#N/A</v>
      </c>
      <c r="Q43" s="169" t="e">
        <f t="shared" ref="Q43" si="148">VLOOKUP(Q42,$B$61:$I$91,2,1)</f>
        <v>#N/A</v>
      </c>
      <c r="R43" s="165" t="e">
        <f t="shared" ref="R43" si="149">VLOOKUP(R42,$B$61:$I$91,2,1)</f>
        <v>#N/A</v>
      </c>
      <c r="S43" s="166" t="e">
        <f t="shared" ref="S43" si="150">VLOOKUP(S42,$B$61:$I$91,2,1)</f>
        <v>#N/A</v>
      </c>
      <c r="T43" s="166" t="e">
        <f t="shared" ref="T43" si="151">VLOOKUP(T42,$B$61:$I$91,2,1)</f>
        <v>#N/A</v>
      </c>
      <c r="U43" s="166" t="e">
        <f t="shared" ref="U43" si="152">VLOOKUP(U42,$B$61:$I$91,2,1)</f>
        <v>#N/A</v>
      </c>
      <c r="V43" s="166" t="e">
        <f t="shared" ref="V43" si="153">VLOOKUP(V42,$B$61:$I$91,2,1)</f>
        <v>#N/A</v>
      </c>
      <c r="W43" s="166" t="e">
        <f t="shared" ref="W43" si="154">VLOOKUP(W42,$B$61:$I$91,2,1)</f>
        <v>#N/A</v>
      </c>
      <c r="X43" s="167" t="e">
        <f t="shared" ref="X43" si="155">VLOOKUP(X42,$B$61:$I$91,2,1)</f>
        <v>#N/A</v>
      </c>
      <c r="Y43" s="165" t="e">
        <f t="shared" ref="Y43" si="156">VLOOKUP(Y42,$B$61:$I$91,2,1)</f>
        <v>#N/A</v>
      </c>
      <c r="Z43" s="166" t="e">
        <f t="shared" ref="Z43" si="157">VLOOKUP(Z42,$B$61:$I$91,2,1)</f>
        <v>#N/A</v>
      </c>
      <c r="AA43" s="166" t="e">
        <f t="shared" ref="AA43" si="158">VLOOKUP(AA42,$B$61:$I$91,2,1)</f>
        <v>#N/A</v>
      </c>
      <c r="AB43" s="166" t="e">
        <f t="shared" ref="AB43" si="159">VLOOKUP(AB42,$B$61:$I$91,2,1)</f>
        <v>#N/A</v>
      </c>
      <c r="AC43" s="166" t="e">
        <f t="shared" ref="AC43" si="160">VLOOKUP(AC42,$B$61:$I$91,2,1)</f>
        <v>#N/A</v>
      </c>
      <c r="AD43" s="166" t="e">
        <f t="shared" ref="AD43" si="161">VLOOKUP(AD42,$B$61:$I$91,2,1)</f>
        <v>#N/A</v>
      </c>
      <c r="AE43" s="167" t="e">
        <f t="shared" ref="AE43:AG43" si="162">VLOOKUP(AE42,$B$61:$I$91,2,1)</f>
        <v>#N/A</v>
      </c>
      <c r="AF43" s="446" t="e">
        <f t="shared" si="162"/>
        <v>#N/A</v>
      </c>
      <c r="AG43" s="446" t="e">
        <f t="shared" si="162"/>
        <v>#N/A</v>
      </c>
      <c r="AH43" s="447" t="e">
        <f t="shared" ref="AH43" si="163">VLOOKUP(AH42,$B$61:$I$91,2,1)</f>
        <v>#N/A</v>
      </c>
      <c r="AI43" s="700"/>
      <c r="AJ43" s="701"/>
      <c r="AK43" s="704"/>
      <c r="AL43" s="705"/>
      <c r="AM43" s="763"/>
      <c r="AN43" s="709"/>
      <c r="AO43" s="80"/>
    </row>
    <row r="44" spans="1:49" ht="15" customHeight="1">
      <c r="A44" s="692"/>
      <c r="B44" s="694"/>
      <c r="C44" s="696"/>
      <c r="D44" s="161"/>
      <c r="E44" s="82"/>
      <c r="F44" s="82"/>
      <c r="G44" s="82"/>
      <c r="H44" s="82"/>
      <c r="I44" s="82"/>
      <c r="J44" s="162"/>
      <c r="K44" s="163"/>
      <c r="L44" s="82"/>
      <c r="M44" s="82"/>
      <c r="N44" s="82"/>
      <c r="O44" s="82"/>
      <c r="P44" s="82"/>
      <c r="Q44" s="164"/>
      <c r="R44" s="161"/>
      <c r="S44" s="82"/>
      <c r="T44" s="82"/>
      <c r="U44" s="82"/>
      <c r="V44" s="82"/>
      <c r="W44" s="82"/>
      <c r="X44" s="162"/>
      <c r="Y44" s="161"/>
      <c r="Z44" s="82"/>
      <c r="AA44" s="82"/>
      <c r="AB44" s="82"/>
      <c r="AC44" s="82"/>
      <c r="AD44" s="82"/>
      <c r="AE44" s="162"/>
      <c r="AF44" s="444"/>
      <c r="AG44" s="444"/>
      <c r="AH44" s="445"/>
      <c r="AI44" s="713">
        <f>SUMIF(D45:AE45,"&gt;0")</f>
        <v>0</v>
      </c>
      <c r="AJ44" s="714"/>
      <c r="AK44" s="702">
        <f t="shared" ref="AK44" si="164">AI44/4</f>
        <v>0</v>
      </c>
      <c r="AL44" s="703"/>
      <c r="AM44" s="761">
        <f t="shared" ref="AM44" si="165">IFERROR(IF(AI44/4/$AC$57&gt;1,1,ROUNDDOWN(AI44/4/$AC$57,1)),0)</f>
        <v>0</v>
      </c>
      <c r="AN44" s="762"/>
      <c r="AO44" s="80"/>
      <c r="AP44" s="81"/>
      <c r="AQ44" s="81"/>
      <c r="AR44" s="81"/>
      <c r="AS44" s="81"/>
      <c r="AT44" s="106"/>
      <c r="AU44" s="106"/>
      <c r="AV44" s="106"/>
      <c r="AW44" s="106"/>
    </row>
    <row r="45" spans="1:49" ht="15" customHeight="1">
      <c r="A45" s="710"/>
      <c r="B45" s="711"/>
      <c r="C45" s="712"/>
      <c r="D45" s="165" t="e">
        <f t="shared" ref="D45:AE45" si="166">VLOOKUP(D44,$B$61:$I$91,2,1)</f>
        <v>#N/A</v>
      </c>
      <c r="E45" s="166" t="e">
        <f t="shared" si="166"/>
        <v>#N/A</v>
      </c>
      <c r="F45" s="166" t="e">
        <f t="shared" si="166"/>
        <v>#N/A</v>
      </c>
      <c r="G45" s="166" t="e">
        <f t="shared" si="166"/>
        <v>#N/A</v>
      </c>
      <c r="H45" s="166" t="e">
        <f t="shared" si="166"/>
        <v>#N/A</v>
      </c>
      <c r="I45" s="166" t="e">
        <f t="shared" si="166"/>
        <v>#N/A</v>
      </c>
      <c r="J45" s="167" t="e">
        <f t="shared" si="166"/>
        <v>#N/A</v>
      </c>
      <c r="K45" s="168" t="e">
        <f t="shared" si="166"/>
        <v>#N/A</v>
      </c>
      <c r="L45" s="166" t="e">
        <f t="shared" si="166"/>
        <v>#N/A</v>
      </c>
      <c r="M45" s="166" t="e">
        <f t="shared" si="166"/>
        <v>#N/A</v>
      </c>
      <c r="N45" s="166" t="e">
        <f t="shared" si="166"/>
        <v>#N/A</v>
      </c>
      <c r="O45" s="166" t="e">
        <f t="shared" si="166"/>
        <v>#N/A</v>
      </c>
      <c r="P45" s="166" t="e">
        <f t="shared" si="166"/>
        <v>#N/A</v>
      </c>
      <c r="Q45" s="169" t="e">
        <f t="shared" si="166"/>
        <v>#N/A</v>
      </c>
      <c r="R45" s="165" t="e">
        <f t="shared" si="166"/>
        <v>#N/A</v>
      </c>
      <c r="S45" s="166" t="e">
        <f t="shared" si="166"/>
        <v>#N/A</v>
      </c>
      <c r="T45" s="166" t="e">
        <f t="shared" si="166"/>
        <v>#N/A</v>
      </c>
      <c r="U45" s="166" t="e">
        <f t="shared" si="166"/>
        <v>#N/A</v>
      </c>
      <c r="V45" s="166" t="e">
        <f t="shared" si="166"/>
        <v>#N/A</v>
      </c>
      <c r="W45" s="166" t="e">
        <f t="shared" si="166"/>
        <v>#N/A</v>
      </c>
      <c r="X45" s="167" t="e">
        <f t="shared" si="166"/>
        <v>#N/A</v>
      </c>
      <c r="Y45" s="165" t="e">
        <f t="shared" si="166"/>
        <v>#N/A</v>
      </c>
      <c r="Z45" s="166" t="e">
        <f t="shared" si="166"/>
        <v>#N/A</v>
      </c>
      <c r="AA45" s="166" t="e">
        <f t="shared" si="166"/>
        <v>#N/A</v>
      </c>
      <c r="AB45" s="166" t="e">
        <f t="shared" si="166"/>
        <v>#N/A</v>
      </c>
      <c r="AC45" s="166" t="e">
        <f t="shared" si="166"/>
        <v>#N/A</v>
      </c>
      <c r="AD45" s="166" t="e">
        <f t="shared" si="166"/>
        <v>#N/A</v>
      </c>
      <c r="AE45" s="167" t="e">
        <f t="shared" si="166"/>
        <v>#N/A</v>
      </c>
      <c r="AF45" s="446" t="e">
        <f t="shared" ref="AF45:AH45" si="167">VLOOKUP(AF44,$B$61:$I$91,2,1)</f>
        <v>#N/A</v>
      </c>
      <c r="AG45" s="446" t="e">
        <f t="shared" si="167"/>
        <v>#N/A</v>
      </c>
      <c r="AH45" s="447" t="e">
        <f t="shared" si="167"/>
        <v>#N/A</v>
      </c>
      <c r="AI45" s="700"/>
      <c r="AJ45" s="701"/>
      <c r="AK45" s="704"/>
      <c r="AL45" s="705"/>
      <c r="AM45" s="763"/>
      <c r="AN45" s="709"/>
      <c r="AO45" s="80"/>
      <c r="AP45" s="81"/>
      <c r="AQ45" s="81"/>
      <c r="AR45" s="81"/>
      <c r="AS45" s="81"/>
      <c r="AT45" s="106"/>
      <c r="AU45" s="106"/>
      <c r="AV45" s="106"/>
      <c r="AW45" s="106"/>
    </row>
    <row r="46" spans="1:49" ht="15" customHeight="1">
      <c r="A46" s="692"/>
      <c r="B46" s="694"/>
      <c r="C46" s="696"/>
      <c r="D46" s="161"/>
      <c r="E46" s="82"/>
      <c r="F46" s="82"/>
      <c r="G46" s="82"/>
      <c r="H46" s="82"/>
      <c r="I46" s="82"/>
      <c r="J46" s="162"/>
      <c r="K46" s="163"/>
      <c r="L46" s="82"/>
      <c r="M46" s="82"/>
      <c r="N46" s="82"/>
      <c r="O46" s="82"/>
      <c r="P46" s="82"/>
      <c r="Q46" s="164"/>
      <c r="R46" s="161"/>
      <c r="S46" s="82"/>
      <c r="T46" s="82"/>
      <c r="U46" s="82"/>
      <c r="V46" s="82"/>
      <c r="W46" s="82"/>
      <c r="X46" s="162"/>
      <c r="Y46" s="161"/>
      <c r="Z46" s="82"/>
      <c r="AA46" s="82"/>
      <c r="AB46" s="82"/>
      <c r="AC46" s="82"/>
      <c r="AD46" s="82"/>
      <c r="AE46" s="162"/>
      <c r="AF46" s="444"/>
      <c r="AG46" s="444"/>
      <c r="AH46" s="445"/>
      <c r="AI46" s="713">
        <f>SUMIF(D47:AE47,"&gt;0")</f>
        <v>0</v>
      </c>
      <c r="AJ46" s="714"/>
      <c r="AK46" s="702">
        <f t="shared" ref="AK46" si="168">AI46/4</f>
        <v>0</v>
      </c>
      <c r="AL46" s="703"/>
      <c r="AM46" s="761">
        <f t="shared" ref="AM46" si="169">IFERROR(IF(AI46/4/$AC$57&gt;1,1,ROUNDDOWN(AI46/4/$AC$57,1)),0)</f>
        <v>0</v>
      </c>
      <c r="AN46" s="762"/>
      <c r="AO46" s="80"/>
      <c r="AP46" s="81"/>
      <c r="AQ46" s="81"/>
      <c r="AR46" s="81"/>
      <c r="AS46" s="81"/>
      <c r="AT46" s="106"/>
      <c r="AU46" s="106"/>
      <c r="AV46" s="106"/>
      <c r="AW46" s="106"/>
    </row>
    <row r="47" spans="1:49" ht="15" customHeight="1">
      <c r="A47" s="710"/>
      <c r="B47" s="711"/>
      <c r="C47" s="712"/>
      <c r="D47" s="165" t="e">
        <f t="shared" ref="D47:AE47" si="170">VLOOKUP(D46,$B$61:$I$91,2,1)</f>
        <v>#N/A</v>
      </c>
      <c r="E47" s="166" t="e">
        <f t="shared" si="170"/>
        <v>#N/A</v>
      </c>
      <c r="F47" s="166" t="e">
        <f t="shared" si="170"/>
        <v>#N/A</v>
      </c>
      <c r="G47" s="166" t="e">
        <f t="shared" si="170"/>
        <v>#N/A</v>
      </c>
      <c r="H47" s="166" t="e">
        <f t="shared" si="170"/>
        <v>#N/A</v>
      </c>
      <c r="I47" s="166" t="e">
        <f t="shared" si="170"/>
        <v>#N/A</v>
      </c>
      <c r="J47" s="167" t="e">
        <f t="shared" si="170"/>
        <v>#N/A</v>
      </c>
      <c r="K47" s="168" t="e">
        <f t="shared" si="170"/>
        <v>#N/A</v>
      </c>
      <c r="L47" s="166" t="e">
        <f t="shared" si="170"/>
        <v>#N/A</v>
      </c>
      <c r="M47" s="166" t="e">
        <f t="shared" si="170"/>
        <v>#N/A</v>
      </c>
      <c r="N47" s="166" t="e">
        <f t="shared" si="170"/>
        <v>#N/A</v>
      </c>
      <c r="O47" s="166" t="e">
        <f t="shared" si="170"/>
        <v>#N/A</v>
      </c>
      <c r="P47" s="166" t="e">
        <f t="shared" si="170"/>
        <v>#N/A</v>
      </c>
      <c r="Q47" s="169" t="e">
        <f t="shared" si="170"/>
        <v>#N/A</v>
      </c>
      <c r="R47" s="165" t="e">
        <f t="shared" si="170"/>
        <v>#N/A</v>
      </c>
      <c r="S47" s="166" t="e">
        <f t="shared" si="170"/>
        <v>#N/A</v>
      </c>
      <c r="T47" s="166" t="e">
        <f t="shared" si="170"/>
        <v>#N/A</v>
      </c>
      <c r="U47" s="166" t="e">
        <f t="shared" si="170"/>
        <v>#N/A</v>
      </c>
      <c r="V47" s="166" t="e">
        <f t="shared" si="170"/>
        <v>#N/A</v>
      </c>
      <c r="W47" s="166" t="e">
        <f t="shared" si="170"/>
        <v>#N/A</v>
      </c>
      <c r="X47" s="167" t="e">
        <f t="shared" si="170"/>
        <v>#N/A</v>
      </c>
      <c r="Y47" s="165" t="e">
        <f t="shared" si="170"/>
        <v>#N/A</v>
      </c>
      <c r="Z47" s="166" t="e">
        <f t="shared" si="170"/>
        <v>#N/A</v>
      </c>
      <c r="AA47" s="166" t="e">
        <f t="shared" si="170"/>
        <v>#N/A</v>
      </c>
      <c r="AB47" s="166" t="e">
        <f t="shared" si="170"/>
        <v>#N/A</v>
      </c>
      <c r="AC47" s="166" t="e">
        <f t="shared" si="170"/>
        <v>#N/A</v>
      </c>
      <c r="AD47" s="166" t="e">
        <f t="shared" si="170"/>
        <v>#N/A</v>
      </c>
      <c r="AE47" s="167" t="e">
        <f t="shared" si="170"/>
        <v>#N/A</v>
      </c>
      <c r="AF47" s="446" t="e">
        <f t="shared" ref="AF47:AH47" si="171">VLOOKUP(AF46,$B$61:$I$91,2,1)</f>
        <v>#N/A</v>
      </c>
      <c r="AG47" s="446" t="e">
        <f t="shared" si="171"/>
        <v>#N/A</v>
      </c>
      <c r="AH47" s="447" t="e">
        <f t="shared" si="171"/>
        <v>#N/A</v>
      </c>
      <c r="AI47" s="700"/>
      <c r="AJ47" s="701"/>
      <c r="AK47" s="704"/>
      <c r="AL47" s="705"/>
      <c r="AM47" s="759"/>
      <c r="AN47" s="760"/>
      <c r="AO47" s="80"/>
      <c r="AP47" s="81"/>
      <c r="AQ47" s="81"/>
      <c r="AR47" s="81"/>
      <c r="AS47" s="81"/>
      <c r="AT47" s="106"/>
      <c r="AU47" s="106"/>
      <c r="AV47" s="106"/>
      <c r="AW47" s="106"/>
    </row>
    <row r="48" spans="1:49" ht="15" customHeight="1">
      <c r="A48" s="692"/>
      <c r="B48" s="715"/>
      <c r="C48" s="696"/>
      <c r="D48" s="161"/>
      <c r="E48" s="82"/>
      <c r="F48" s="82"/>
      <c r="G48" s="82"/>
      <c r="H48" s="82"/>
      <c r="I48" s="82"/>
      <c r="J48" s="162"/>
      <c r="K48" s="163"/>
      <c r="L48" s="82"/>
      <c r="M48" s="82"/>
      <c r="N48" s="82"/>
      <c r="O48" s="82"/>
      <c r="P48" s="82"/>
      <c r="Q48" s="164"/>
      <c r="R48" s="161"/>
      <c r="S48" s="82"/>
      <c r="T48" s="82"/>
      <c r="U48" s="82"/>
      <c r="V48" s="82"/>
      <c r="W48" s="82"/>
      <c r="X48" s="162"/>
      <c r="Y48" s="161"/>
      <c r="Z48" s="82"/>
      <c r="AA48" s="82"/>
      <c r="AB48" s="82"/>
      <c r="AC48" s="82"/>
      <c r="AD48" s="82"/>
      <c r="AE48" s="162"/>
      <c r="AF48" s="444"/>
      <c r="AG48" s="444"/>
      <c r="AH48" s="445"/>
      <c r="AI48" s="713">
        <f>SUMIF(D49:AE49,"&gt;0")</f>
        <v>0</v>
      </c>
      <c r="AJ48" s="714"/>
      <c r="AK48" s="702">
        <f t="shared" ref="AK48" si="172">AI48/4</f>
        <v>0</v>
      </c>
      <c r="AL48" s="703"/>
      <c r="AM48" s="758">
        <f t="shared" ref="AM48" si="173">IFERROR(IF(AI48/4/$AC$57&gt;1,1,ROUNDDOWN(AI48/4/$AC$57,1)),0)</f>
        <v>0</v>
      </c>
      <c r="AN48" s="707"/>
      <c r="AO48" s="80"/>
      <c r="AP48" s="81"/>
      <c r="AQ48" s="81"/>
      <c r="AR48" s="81"/>
      <c r="AS48" s="81"/>
      <c r="AT48" s="106"/>
      <c r="AU48" s="106"/>
      <c r="AV48" s="106"/>
      <c r="AW48" s="106"/>
    </row>
    <row r="49" spans="1:42" ht="15" customHeight="1">
      <c r="A49" s="710"/>
      <c r="B49" s="716"/>
      <c r="C49" s="712"/>
      <c r="D49" s="165" t="e">
        <f t="shared" ref="D49:AE49" si="174">VLOOKUP(D48,$B$61:$I$91,2,1)</f>
        <v>#N/A</v>
      </c>
      <c r="E49" s="166" t="e">
        <f t="shared" si="174"/>
        <v>#N/A</v>
      </c>
      <c r="F49" s="166" t="e">
        <f t="shared" si="174"/>
        <v>#N/A</v>
      </c>
      <c r="G49" s="166" t="e">
        <f t="shared" si="174"/>
        <v>#N/A</v>
      </c>
      <c r="H49" s="166" t="e">
        <f t="shared" si="174"/>
        <v>#N/A</v>
      </c>
      <c r="I49" s="166" t="e">
        <f t="shared" si="174"/>
        <v>#N/A</v>
      </c>
      <c r="J49" s="167" t="e">
        <f t="shared" si="174"/>
        <v>#N/A</v>
      </c>
      <c r="K49" s="168" t="e">
        <f t="shared" si="174"/>
        <v>#N/A</v>
      </c>
      <c r="L49" s="166" t="e">
        <f t="shared" si="174"/>
        <v>#N/A</v>
      </c>
      <c r="M49" s="166" t="e">
        <f t="shared" si="174"/>
        <v>#N/A</v>
      </c>
      <c r="N49" s="166" t="e">
        <f t="shared" si="174"/>
        <v>#N/A</v>
      </c>
      <c r="O49" s="166" t="e">
        <f t="shared" si="174"/>
        <v>#N/A</v>
      </c>
      <c r="P49" s="166" t="e">
        <f t="shared" si="174"/>
        <v>#N/A</v>
      </c>
      <c r="Q49" s="169" t="e">
        <f t="shared" si="174"/>
        <v>#N/A</v>
      </c>
      <c r="R49" s="165" t="e">
        <f t="shared" si="174"/>
        <v>#N/A</v>
      </c>
      <c r="S49" s="166" t="e">
        <f t="shared" si="174"/>
        <v>#N/A</v>
      </c>
      <c r="T49" s="166" t="e">
        <f t="shared" si="174"/>
        <v>#N/A</v>
      </c>
      <c r="U49" s="166" t="e">
        <f t="shared" si="174"/>
        <v>#N/A</v>
      </c>
      <c r="V49" s="166" t="e">
        <f t="shared" si="174"/>
        <v>#N/A</v>
      </c>
      <c r="W49" s="166" t="e">
        <f t="shared" si="174"/>
        <v>#N/A</v>
      </c>
      <c r="X49" s="167" t="e">
        <f t="shared" si="174"/>
        <v>#N/A</v>
      </c>
      <c r="Y49" s="165" t="e">
        <f t="shared" si="174"/>
        <v>#N/A</v>
      </c>
      <c r="Z49" s="166" t="e">
        <f t="shared" si="174"/>
        <v>#N/A</v>
      </c>
      <c r="AA49" s="166" t="e">
        <f t="shared" si="174"/>
        <v>#N/A</v>
      </c>
      <c r="AB49" s="166" t="e">
        <f t="shared" si="174"/>
        <v>#N/A</v>
      </c>
      <c r="AC49" s="166" t="e">
        <f t="shared" si="174"/>
        <v>#N/A</v>
      </c>
      <c r="AD49" s="166" t="e">
        <f t="shared" si="174"/>
        <v>#N/A</v>
      </c>
      <c r="AE49" s="167" t="e">
        <f t="shared" si="174"/>
        <v>#N/A</v>
      </c>
      <c r="AF49" s="446" t="e">
        <f t="shared" ref="AF49:AH49" si="175">VLOOKUP(AF48,$B$61:$I$91,2,1)</f>
        <v>#N/A</v>
      </c>
      <c r="AG49" s="446" t="e">
        <f t="shared" si="175"/>
        <v>#N/A</v>
      </c>
      <c r="AH49" s="447" t="e">
        <f t="shared" si="175"/>
        <v>#N/A</v>
      </c>
      <c r="AI49" s="700"/>
      <c r="AJ49" s="701"/>
      <c r="AK49" s="704"/>
      <c r="AL49" s="705"/>
      <c r="AM49" s="763"/>
      <c r="AN49" s="709"/>
      <c r="AO49" s="80"/>
    </row>
    <row r="50" spans="1:42" ht="15" customHeight="1">
      <c r="A50" s="692"/>
      <c r="B50" s="694"/>
      <c r="C50" s="696"/>
      <c r="D50" s="161"/>
      <c r="E50" s="82"/>
      <c r="F50" s="82"/>
      <c r="G50" s="82"/>
      <c r="H50" s="82"/>
      <c r="I50" s="82"/>
      <c r="J50" s="162"/>
      <c r="K50" s="163"/>
      <c r="L50" s="82"/>
      <c r="M50" s="82"/>
      <c r="N50" s="82"/>
      <c r="O50" s="82"/>
      <c r="P50" s="82"/>
      <c r="Q50" s="164"/>
      <c r="R50" s="161"/>
      <c r="S50" s="82"/>
      <c r="T50" s="82"/>
      <c r="U50" s="82"/>
      <c r="V50" s="82"/>
      <c r="W50" s="82"/>
      <c r="X50" s="162"/>
      <c r="Y50" s="161"/>
      <c r="Z50" s="82"/>
      <c r="AA50" s="82"/>
      <c r="AB50" s="82"/>
      <c r="AC50" s="82"/>
      <c r="AD50" s="82"/>
      <c r="AE50" s="162"/>
      <c r="AF50" s="444"/>
      <c r="AG50" s="444"/>
      <c r="AH50" s="445"/>
      <c r="AI50" s="713">
        <f>SUMIF(D51:AE51,"&gt;0")</f>
        <v>0</v>
      </c>
      <c r="AJ50" s="714"/>
      <c r="AK50" s="702">
        <f t="shared" ref="AK50" si="176">AI50/4</f>
        <v>0</v>
      </c>
      <c r="AL50" s="703"/>
      <c r="AM50" s="761">
        <f t="shared" ref="AM50" si="177">IFERROR(IF(AI50/4/$AC$57&gt;1,1,ROUNDDOWN(AI50/4/$AC$57,1)),0)</f>
        <v>0</v>
      </c>
      <c r="AN50" s="762"/>
      <c r="AO50" s="80"/>
    </row>
    <row r="51" spans="1:42" ht="15" customHeight="1">
      <c r="A51" s="710"/>
      <c r="B51" s="711"/>
      <c r="C51" s="712"/>
      <c r="D51" s="165" t="e">
        <f t="shared" ref="D51:AE51" si="178">VLOOKUP(D50,$B$61:$I$91,2,1)</f>
        <v>#N/A</v>
      </c>
      <c r="E51" s="166" t="e">
        <f t="shared" si="178"/>
        <v>#N/A</v>
      </c>
      <c r="F51" s="166" t="e">
        <f t="shared" si="178"/>
        <v>#N/A</v>
      </c>
      <c r="G51" s="166" t="e">
        <f t="shared" si="178"/>
        <v>#N/A</v>
      </c>
      <c r="H51" s="166" t="e">
        <f t="shared" si="178"/>
        <v>#N/A</v>
      </c>
      <c r="I51" s="166" t="e">
        <f t="shared" si="178"/>
        <v>#N/A</v>
      </c>
      <c r="J51" s="167" t="e">
        <f t="shared" si="178"/>
        <v>#N/A</v>
      </c>
      <c r="K51" s="168" t="e">
        <f t="shared" si="178"/>
        <v>#N/A</v>
      </c>
      <c r="L51" s="166" t="e">
        <f t="shared" si="178"/>
        <v>#N/A</v>
      </c>
      <c r="M51" s="166" t="e">
        <f t="shared" si="178"/>
        <v>#N/A</v>
      </c>
      <c r="N51" s="166" t="e">
        <f t="shared" si="178"/>
        <v>#N/A</v>
      </c>
      <c r="O51" s="166" t="e">
        <f t="shared" si="178"/>
        <v>#N/A</v>
      </c>
      <c r="P51" s="166" t="e">
        <f t="shared" si="178"/>
        <v>#N/A</v>
      </c>
      <c r="Q51" s="169" t="e">
        <f t="shared" si="178"/>
        <v>#N/A</v>
      </c>
      <c r="R51" s="165" t="e">
        <f t="shared" si="178"/>
        <v>#N/A</v>
      </c>
      <c r="S51" s="166" t="e">
        <f t="shared" si="178"/>
        <v>#N/A</v>
      </c>
      <c r="T51" s="166" t="e">
        <f t="shared" si="178"/>
        <v>#N/A</v>
      </c>
      <c r="U51" s="166" t="e">
        <f t="shared" si="178"/>
        <v>#N/A</v>
      </c>
      <c r="V51" s="166" t="e">
        <f t="shared" si="178"/>
        <v>#N/A</v>
      </c>
      <c r="W51" s="166" t="e">
        <f t="shared" si="178"/>
        <v>#N/A</v>
      </c>
      <c r="X51" s="167" t="e">
        <f t="shared" si="178"/>
        <v>#N/A</v>
      </c>
      <c r="Y51" s="165" t="e">
        <f t="shared" si="178"/>
        <v>#N/A</v>
      </c>
      <c r="Z51" s="166" t="e">
        <f t="shared" si="178"/>
        <v>#N/A</v>
      </c>
      <c r="AA51" s="166" t="e">
        <f t="shared" si="178"/>
        <v>#N/A</v>
      </c>
      <c r="AB51" s="166" t="e">
        <f t="shared" si="178"/>
        <v>#N/A</v>
      </c>
      <c r="AC51" s="166" t="e">
        <f t="shared" si="178"/>
        <v>#N/A</v>
      </c>
      <c r="AD51" s="166" t="e">
        <f t="shared" si="178"/>
        <v>#N/A</v>
      </c>
      <c r="AE51" s="167" t="e">
        <f t="shared" si="178"/>
        <v>#N/A</v>
      </c>
      <c r="AF51" s="446" t="e">
        <f t="shared" ref="AF51:AH51" si="179">VLOOKUP(AF50,$B$61:$I$91,2,1)</f>
        <v>#N/A</v>
      </c>
      <c r="AG51" s="446" t="e">
        <f t="shared" si="179"/>
        <v>#N/A</v>
      </c>
      <c r="AH51" s="447" t="e">
        <f t="shared" si="179"/>
        <v>#N/A</v>
      </c>
      <c r="AI51" s="700"/>
      <c r="AJ51" s="701"/>
      <c r="AK51" s="704"/>
      <c r="AL51" s="705"/>
      <c r="AM51" s="759"/>
      <c r="AN51" s="760"/>
      <c r="AO51" s="80"/>
    </row>
    <row r="52" spans="1:42" ht="15" customHeight="1">
      <c r="A52" s="692"/>
      <c r="B52" s="694"/>
      <c r="C52" s="696"/>
      <c r="D52" s="161"/>
      <c r="E52" s="82"/>
      <c r="F52" s="82"/>
      <c r="G52" s="82"/>
      <c r="H52" s="82"/>
      <c r="I52" s="82"/>
      <c r="J52" s="162"/>
      <c r="K52" s="163"/>
      <c r="L52" s="82"/>
      <c r="M52" s="82"/>
      <c r="N52" s="82"/>
      <c r="O52" s="82"/>
      <c r="P52" s="82"/>
      <c r="Q52" s="164"/>
      <c r="R52" s="161"/>
      <c r="S52" s="82"/>
      <c r="T52" s="82"/>
      <c r="U52" s="82"/>
      <c r="V52" s="82"/>
      <c r="W52" s="82"/>
      <c r="X52" s="162"/>
      <c r="Y52" s="161"/>
      <c r="Z52" s="82"/>
      <c r="AA52" s="82"/>
      <c r="AB52" s="82"/>
      <c r="AC52" s="82"/>
      <c r="AD52" s="82"/>
      <c r="AE52" s="162"/>
      <c r="AF52" s="444"/>
      <c r="AG52" s="444"/>
      <c r="AH52" s="445"/>
      <c r="AI52" s="713">
        <f>SUMIF(D53:AE53,"&gt;0")</f>
        <v>0</v>
      </c>
      <c r="AJ52" s="714"/>
      <c r="AK52" s="702">
        <f t="shared" ref="AK52" si="180">AI52/4</f>
        <v>0</v>
      </c>
      <c r="AL52" s="703"/>
      <c r="AM52" s="758">
        <f t="shared" ref="AM52" si="181">IFERROR(IF(AI52/4/$AC$57&gt;1,1,ROUNDDOWN(AI52/4/$AC$57,1)),0)</f>
        <v>0</v>
      </c>
      <c r="AN52" s="707"/>
      <c r="AO52" s="80"/>
    </row>
    <row r="53" spans="1:42" ht="15" customHeight="1">
      <c r="A53" s="710"/>
      <c r="B53" s="711"/>
      <c r="C53" s="712"/>
      <c r="D53" s="165" t="e">
        <f t="shared" ref="D53:AE53" si="182">VLOOKUP(D52,$B$61:$I$91,2,1)</f>
        <v>#N/A</v>
      </c>
      <c r="E53" s="166" t="e">
        <f t="shared" si="182"/>
        <v>#N/A</v>
      </c>
      <c r="F53" s="166" t="e">
        <f t="shared" si="182"/>
        <v>#N/A</v>
      </c>
      <c r="G53" s="166" t="e">
        <f t="shared" si="182"/>
        <v>#N/A</v>
      </c>
      <c r="H53" s="166" t="e">
        <f t="shared" si="182"/>
        <v>#N/A</v>
      </c>
      <c r="I53" s="166" t="e">
        <f t="shared" si="182"/>
        <v>#N/A</v>
      </c>
      <c r="J53" s="167" t="e">
        <f t="shared" si="182"/>
        <v>#N/A</v>
      </c>
      <c r="K53" s="168" t="e">
        <f t="shared" si="182"/>
        <v>#N/A</v>
      </c>
      <c r="L53" s="166" t="e">
        <f t="shared" si="182"/>
        <v>#N/A</v>
      </c>
      <c r="M53" s="166" t="e">
        <f t="shared" si="182"/>
        <v>#N/A</v>
      </c>
      <c r="N53" s="166" t="e">
        <f t="shared" si="182"/>
        <v>#N/A</v>
      </c>
      <c r="O53" s="166" t="e">
        <f t="shared" si="182"/>
        <v>#N/A</v>
      </c>
      <c r="P53" s="166" t="e">
        <f t="shared" si="182"/>
        <v>#N/A</v>
      </c>
      <c r="Q53" s="169" t="e">
        <f t="shared" si="182"/>
        <v>#N/A</v>
      </c>
      <c r="R53" s="165" t="e">
        <f t="shared" si="182"/>
        <v>#N/A</v>
      </c>
      <c r="S53" s="166" t="e">
        <f t="shared" si="182"/>
        <v>#N/A</v>
      </c>
      <c r="T53" s="166" t="e">
        <f t="shared" si="182"/>
        <v>#N/A</v>
      </c>
      <c r="U53" s="166" t="e">
        <f t="shared" si="182"/>
        <v>#N/A</v>
      </c>
      <c r="V53" s="166" t="e">
        <f t="shared" si="182"/>
        <v>#N/A</v>
      </c>
      <c r="W53" s="166" t="e">
        <f t="shared" si="182"/>
        <v>#N/A</v>
      </c>
      <c r="X53" s="167" t="e">
        <f t="shared" si="182"/>
        <v>#N/A</v>
      </c>
      <c r="Y53" s="165" t="e">
        <f t="shared" si="182"/>
        <v>#N/A</v>
      </c>
      <c r="Z53" s="166" t="e">
        <f t="shared" si="182"/>
        <v>#N/A</v>
      </c>
      <c r="AA53" s="166" t="e">
        <f t="shared" si="182"/>
        <v>#N/A</v>
      </c>
      <c r="AB53" s="166" t="e">
        <f t="shared" si="182"/>
        <v>#N/A</v>
      </c>
      <c r="AC53" s="166" t="e">
        <f t="shared" si="182"/>
        <v>#N/A</v>
      </c>
      <c r="AD53" s="166" t="e">
        <f t="shared" si="182"/>
        <v>#N/A</v>
      </c>
      <c r="AE53" s="167" t="e">
        <f t="shared" si="182"/>
        <v>#N/A</v>
      </c>
      <c r="AF53" s="446" t="e">
        <f t="shared" ref="AF53:AH53" si="183">VLOOKUP(AF52,$B$61:$I$91,2,1)</f>
        <v>#N/A</v>
      </c>
      <c r="AG53" s="446" t="e">
        <f t="shared" si="183"/>
        <v>#N/A</v>
      </c>
      <c r="AH53" s="447" t="e">
        <f t="shared" si="183"/>
        <v>#N/A</v>
      </c>
      <c r="AI53" s="700"/>
      <c r="AJ53" s="701"/>
      <c r="AK53" s="704"/>
      <c r="AL53" s="705"/>
      <c r="AM53" s="763"/>
      <c r="AN53" s="709"/>
      <c r="AO53" s="80"/>
    </row>
    <row r="54" spans="1:42" ht="15" customHeight="1">
      <c r="A54" s="692"/>
      <c r="B54" s="694"/>
      <c r="C54" s="696"/>
      <c r="D54" s="161"/>
      <c r="E54" s="82"/>
      <c r="F54" s="82"/>
      <c r="G54" s="82"/>
      <c r="H54" s="82"/>
      <c r="I54" s="82"/>
      <c r="J54" s="162"/>
      <c r="K54" s="163"/>
      <c r="L54" s="82"/>
      <c r="M54" s="82"/>
      <c r="N54" s="82"/>
      <c r="O54" s="82"/>
      <c r="P54" s="82"/>
      <c r="Q54" s="164"/>
      <c r="R54" s="161"/>
      <c r="S54" s="82"/>
      <c r="T54" s="82"/>
      <c r="U54" s="82"/>
      <c r="V54" s="82"/>
      <c r="W54" s="82"/>
      <c r="X54" s="162"/>
      <c r="Y54" s="161"/>
      <c r="Z54" s="82"/>
      <c r="AA54" s="82"/>
      <c r="AB54" s="82"/>
      <c r="AC54" s="82"/>
      <c r="AD54" s="82"/>
      <c r="AE54" s="162"/>
      <c r="AF54" s="444"/>
      <c r="AG54" s="444"/>
      <c r="AH54" s="445"/>
      <c r="AI54" s="698">
        <f>SUMIF(D55:AE55,"&gt;0")</f>
        <v>0</v>
      </c>
      <c r="AJ54" s="699"/>
      <c r="AK54" s="702">
        <f t="shared" ref="AK54" si="184">AI54/4</f>
        <v>0</v>
      </c>
      <c r="AL54" s="703"/>
      <c r="AM54" s="761">
        <f t="shared" ref="AM54" si="185">IFERROR(IF(AI54/4/$AC$57&gt;1,1,ROUNDDOWN(AI54/4/$AC$57,1)),0)</f>
        <v>0</v>
      </c>
      <c r="AN54" s="762"/>
      <c r="AO54" s="80"/>
    </row>
    <row r="55" spans="1:42" ht="15" customHeight="1">
      <c r="A55" s="693"/>
      <c r="B55" s="695"/>
      <c r="C55" s="697"/>
      <c r="D55" s="202" t="e">
        <f t="shared" ref="D55:AE55" si="186">VLOOKUP(D54,$B$61:$I$91,2,1)</f>
        <v>#N/A</v>
      </c>
      <c r="E55" s="173" t="e">
        <f t="shared" si="186"/>
        <v>#N/A</v>
      </c>
      <c r="F55" s="173" t="e">
        <f t="shared" si="186"/>
        <v>#N/A</v>
      </c>
      <c r="G55" s="173" t="e">
        <f t="shared" si="186"/>
        <v>#N/A</v>
      </c>
      <c r="H55" s="173" t="e">
        <f t="shared" si="186"/>
        <v>#N/A</v>
      </c>
      <c r="I55" s="173" t="e">
        <f t="shared" si="186"/>
        <v>#N/A</v>
      </c>
      <c r="J55" s="174" t="e">
        <f t="shared" si="186"/>
        <v>#N/A</v>
      </c>
      <c r="K55" s="203" t="e">
        <f t="shared" si="186"/>
        <v>#N/A</v>
      </c>
      <c r="L55" s="173" t="e">
        <f t="shared" si="186"/>
        <v>#N/A</v>
      </c>
      <c r="M55" s="173" t="e">
        <f t="shared" si="186"/>
        <v>#N/A</v>
      </c>
      <c r="N55" s="173" t="e">
        <f t="shared" si="186"/>
        <v>#N/A</v>
      </c>
      <c r="O55" s="173" t="e">
        <f t="shared" si="186"/>
        <v>#N/A</v>
      </c>
      <c r="P55" s="173" t="e">
        <f t="shared" si="186"/>
        <v>#N/A</v>
      </c>
      <c r="Q55" s="204" t="e">
        <f t="shared" si="186"/>
        <v>#N/A</v>
      </c>
      <c r="R55" s="202" t="e">
        <f t="shared" si="186"/>
        <v>#N/A</v>
      </c>
      <c r="S55" s="173" t="e">
        <f t="shared" si="186"/>
        <v>#N/A</v>
      </c>
      <c r="T55" s="173" t="e">
        <f t="shared" si="186"/>
        <v>#N/A</v>
      </c>
      <c r="U55" s="173" t="e">
        <f t="shared" si="186"/>
        <v>#N/A</v>
      </c>
      <c r="V55" s="173" t="e">
        <f t="shared" si="186"/>
        <v>#N/A</v>
      </c>
      <c r="W55" s="173" t="e">
        <f t="shared" si="186"/>
        <v>#N/A</v>
      </c>
      <c r="X55" s="174" t="e">
        <f t="shared" si="186"/>
        <v>#N/A</v>
      </c>
      <c r="Y55" s="202" t="e">
        <f t="shared" si="186"/>
        <v>#N/A</v>
      </c>
      <c r="Z55" s="173" t="e">
        <f t="shared" si="186"/>
        <v>#N/A</v>
      </c>
      <c r="AA55" s="173" t="e">
        <f t="shared" si="186"/>
        <v>#N/A</v>
      </c>
      <c r="AB55" s="173" t="e">
        <f t="shared" si="186"/>
        <v>#N/A</v>
      </c>
      <c r="AC55" s="173" t="e">
        <f t="shared" si="186"/>
        <v>#N/A</v>
      </c>
      <c r="AD55" s="173" t="e">
        <f t="shared" si="186"/>
        <v>#N/A</v>
      </c>
      <c r="AE55" s="174" t="e">
        <f t="shared" si="186"/>
        <v>#N/A</v>
      </c>
      <c r="AF55" s="448" t="e">
        <f t="shared" ref="AF55:AH55" si="187">VLOOKUP(AF54,$B$61:$I$91,2,1)</f>
        <v>#N/A</v>
      </c>
      <c r="AG55" s="448" t="e">
        <f t="shared" si="187"/>
        <v>#N/A</v>
      </c>
      <c r="AH55" s="449" t="e">
        <f t="shared" si="187"/>
        <v>#N/A</v>
      </c>
      <c r="AI55" s="700"/>
      <c r="AJ55" s="701"/>
      <c r="AK55" s="704"/>
      <c r="AL55" s="705"/>
      <c r="AM55" s="763"/>
      <c r="AN55" s="709"/>
      <c r="AO55" s="80"/>
    </row>
    <row r="56" spans="1:42" ht="24" customHeight="1">
      <c r="A56" s="432" t="s">
        <v>428</v>
      </c>
      <c r="B56" s="433"/>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4"/>
      <c r="AF56" s="450"/>
      <c r="AG56" s="451"/>
      <c r="AH56" s="452"/>
      <c r="AI56" s="682">
        <f>SUM(AI12:AJ55)</f>
        <v>0</v>
      </c>
      <c r="AJ56" s="683"/>
      <c r="AK56" s="682">
        <f>SUM(AK12:AL55)</f>
        <v>0</v>
      </c>
      <c r="AL56" s="683"/>
      <c r="AM56" s="684">
        <f>SUM(AM12:AN55)</f>
        <v>0</v>
      </c>
      <c r="AN56" s="685"/>
      <c r="AO56" s="80"/>
    </row>
    <row r="57" spans="1:42" ht="15" customHeight="1" thickBot="1">
      <c r="A57" s="764" t="s">
        <v>16</v>
      </c>
      <c r="B57" s="765"/>
      <c r="C57" s="765"/>
      <c r="D57" s="765"/>
      <c r="E57" s="765"/>
      <c r="F57" s="765"/>
      <c r="G57" s="765"/>
      <c r="H57" s="765"/>
      <c r="I57" s="765"/>
      <c r="J57" s="765"/>
      <c r="K57" s="765"/>
      <c r="L57" s="765"/>
      <c r="M57" s="765"/>
      <c r="N57" s="765"/>
      <c r="O57" s="765"/>
      <c r="P57" s="765"/>
      <c r="Q57" s="765"/>
      <c r="R57" s="765"/>
      <c r="S57" s="765"/>
      <c r="T57" s="765"/>
      <c r="U57" s="765"/>
      <c r="V57" s="765"/>
      <c r="W57" s="765"/>
      <c r="X57" s="765"/>
      <c r="Y57" s="765"/>
      <c r="Z57" s="765"/>
      <c r="AA57" s="765"/>
      <c r="AB57" s="766"/>
      <c r="AC57" s="689"/>
      <c r="AD57" s="690"/>
      <c r="AE57" s="691"/>
      <c r="AF57" s="457" t="s">
        <v>44</v>
      </c>
      <c r="AG57" s="453"/>
      <c r="AH57" s="453"/>
      <c r="AI57" s="454"/>
      <c r="AJ57" s="454"/>
      <c r="AK57" s="454"/>
      <c r="AL57" s="454"/>
      <c r="AM57" s="454"/>
      <c r="AN57" s="454"/>
      <c r="AO57" s="455"/>
    </row>
    <row r="58" spans="1:42" ht="6.75" customHeight="1">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4"/>
      <c r="AM58" s="83"/>
      <c r="AN58" s="84"/>
    </row>
    <row r="59" spans="1:42" ht="15" customHeight="1">
      <c r="A59" s="677" t="s">
        <v>95</v>
      </c>
      <c r="B59" s="678"/>
      <c r="C59" s="679"/>
      <c r="D59" s="205" t="s">
        <v>94</v>
      </c>
      <c r="E59" s="680" t="s">
        <v>96</v>
      </c>
      <c r="F59" s="681"/>
      <c r="G59" s="681"/>
      <c r="H59" s="681"/>
      <c r="I59" s="681"/>
      <c r="J59" s="674">
        <v>0</v>
      </c>
      <c r="K59" s="675"/>
      <c r="L59" s="205" t="s">
        <v>93</v>
      </c>
      <c r="M59" s="680" t="s">
        <v>96</v>
      </c>
      <c r="N59" s="681"/>
      <c r="O59" s="681"/>
      <c r="P59" s="681"/>
      <c r="Q59" s="681"/>
      <c r="R59" s="674">
        <v>0</v>
      </c>
      <c r="S59" s="675"/>
      <c r="T59" s="205" t="s">
        <v>97</v>
      </c>
      <c r="U59" s="680" t="s">
        <v>96</v>
      </c>
      <c r="V59" s="681"/>
      <c r="W59" s="681"/>
      <c r="X59" s="681"/>
      <c r="Y59" s="681"/>
      <c r="Z59" s="674">
        <v>0</v>
      </c>
      <c r="AA59" s="675"/>
      <c r="AB59" s="205" t="s">
        <v>98</v>
      </c>
      <c r="AC59" s="680" t="s">
        <v>96</v>
      </c>
      <c r="AD59" s="681"/>
      <c r="AE59" s="681"/>
      <c r="AF59" s="681"/>
      <c r="AG59" s="681"/>
      <c r="AH59" s="681"/>
      <c r="AI59" s="681"/>
      <c r="AJ59" s="681"/>
      <c r="AK59" s="674">
        <v>0</v>
      </c>
      <c r="AL59" s="675"/>
      <c r="AM59" s="674">
        <v>0</v>
      </c>
      <c r="AN59" s="675"/>
      <c r="AO59" s="84"/>
      <c r="AP59" s="86"/>
    </row>
    <row r="60" spans="1:42" ht="6.75"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9"/>
      <c r="AM60" s="88"/>
      <c r="AN60" s="89"/>
    </row>
    <row r="61" spans="1:42" ht="15" customHeight="1">
      <c r="A61" s="673" t="s">
        <v>99</v>
      </c>
      <c r="B61" s="206" t="s">
        <v>143</v>
      </c>
      <c r="C61" s="207" t="s">
        <v>144</v>
      </c>
      <c r="D61" s="676" t="s">
        <v>145</v>
      </c>
      <c r="E61" s="676"/>
      <c r="F61" s="676" t="s">
        <v>146</v>
      </c>
      <c r="G61" s="676"/>
      <c r="H61" s="676" t="s">
        <v>147</v>
      </c>
      <c r="I61" s="676"/>
      <c r="J61" s="93" t="s">
        <v>209</v>
      </c>
      <c r="L61" s="83"/>
      <c r="N61" s="107"/>
      <c r="O61" s="107"/>
      <c r="P61" s="107"/>
      <c r="Q61" s="107"/>
      <c r="R61" s="107"/>
      <c r="S61" s="107"/>
      <c r="T61" s="107"/>
      <c r="U61" s="107"/>
      <c r="V61" s="107"/>
      <c r="W61" s="107"/>
      <c r="X61" s="107"/>
      <c r="Y61" s="107"/>
      <c r="Z61" s="107"/>
      <c r="AA61" s="107"/>
      <c r="AB61" s="107"/>
      <c r="AC61" s="107"/>
      <c r="AD61" s="107"/>
      <c r="AE61" s="107"/>
      <c r="AF61" s="428"/>
      <c r="AG61" s="428"/>
      <c r="AH61" s="428"/>
      <c r="AI61" s="107"/>
      <c r="AJ61" s="107"/>
      <c r="AK61" s="107"/>
      <c r="AL61" s="87"/>
      <c r="AM61" s="107"/>
      <c r="AN61" s="87"/>
    </row>
    <row r="62" spans="1:42" ht="15" customHeight="1">
      <c r="A62" s="673"/>
      <c r="B62" s="205" t="s">
        <v>100</v>
      </c>
      <c r="C62" s="179">
        <f t="shared" ref="C62:C91" si="188">F62-D62-H62</f>
        <v>0</v>
      </c>
      <c r="D62" s="672"/>
      <c r="E62" s="672"/>
      <c r="F62" s="672"/>
      <c r="G62" s="672"/>
      <c r="H62" s="672"/>
      <c r="I62" s="672"/>
      <c r="J62" s="93" t="s">
        <v>148</v>
      </c>
      <c r="N62" s="180"/>
      <c r="O62" s="180"/>
      <c r="P62" s="180"/>
      <c r="Q62" s="180"/>
      <c r="R62" s="181"/>
      <c r="S62" s="181"/>
      <c r="T62" s="182"/>
      <c r="U62" s="180"/>
      <c r="V62" s="180"/>
      <c r="W62" s="180"/>
      <c r="X62" s="180"/>
      <c r="Y62" s="180"/>
      <c r="Z62" s="181"/>
      <c r="AA62" s="181"/>
      <c r="AB62" s="182"/>
      <c r="AC62" s="180"/>
      <c r="AD62" s="180"/>
      <c r="AE62" s="180"/>
      <c r="AF62" s="180"/>
      <c r="AG62" s="180"/>
      <c r="AH62" s="180"/>
      <c r="AI62" s="180"/>
      <c r="AJ62" s="180"/>
      <c r="AK62" s="181"/>
      <c r="AL62" s="181"/>
      <c r="AM62" s="181"/>
      <c r="AN62" s="181"/>
      <c r="AO62" s="84"/>
      <c r="AP62" s="86"/>
    </row>
    <row r="63" spans="1:42" ht="15" customHeight="1">
      <c r="A63" s="673"/>
      <c r="B63" s="205" t="s">
        <v>101</v>
      </c>
      <c r="C63" s="179">
        <f t="shared" si="188"/>
        <v>0</v>
      </c>
      <c r="D63" s="672"/>
      <c r="E63" s="672"/>
      <c r="F63" s="672"/>
      <c r="G63" s="672"/>
      <c r="H63" s="672"/>
      <c r="I63" s="672"/>
      <c r="J63" s="93" t="s">
        <v>108</v>
      </c>
      <c r="N63" s="180"/>
      <c r="O63" s="180"/>
      <c r="P63" s="180"/>
      <c r="Q63" s="180"/>
      <c r="R63" s="181"/>
      <c r="S63" s="181"/>
      <c r="T63" s="182"/>
      <c r="U63" s="180"/>
      <c r="V63" s="180"/>
      <c r="W63" s="180"/>
      <c r="X63" s="180"/>
      <c r="Y63" s="180"/>
      <c r="Z63" s="181"/>
      <c r="AA63" s="181"/>
      <c r="AB63" s="182"/>
      <c r="AC63" s="180"/>
      <c r="AD63" s="180"/>
      <c r="AE63" s="180"/>
      <c r="AF63" s="180"/>
      <c r="AG63" s="180"/>
      <c r="AH63" s="180"/>
      <c r="AI63" s="180"/>
      <c r="AJ63" s="180"/>
      <c r="AK63" s="181"/>
      <c r="AL63" s="181"/>
      <c r="AM63" s="181"/>
      <c r="AN63" s="181"/>
      <c r="AO63" s="84"/>
      <c r="AP63" s="86"/>
    </row>
    <row r="64" spans="1:42" ht="15" customHeight="1">
      <c r="A64" s="673"/>
      <c r="B64" s="205" t="s">
        <v>102</v>
      </c>
      <c r="C64" s="179">
        <f t="shared" si="188"/>
        <v>0</v>
      </c>
      <c r="D64" s="672"/>
      <c r="E64" s="672"/>
      <c r="F64" s="672"/>
      <c r="G64" s="672"/>
      <c r="H64" s="672"/>
      <c r="I64" s="672"/>
      <c r="J64" s="93" t="s">
        <v>149</v>
      </c>
      <c r="N64" s="180"/>
      <c r="O64" s="180"/>
      <c r="P64" s="180"/>
      <c r="Q64" s="180"/>
      <c r="R64" s="181"/>
      <c r="S64" s="181"/>
      <c r="T64" s="182"/>
      <c r="U64" s="180"/>
      <c r="V64" s="180"/>
      <c r="W64" s="180"/>
      <c r="X64" s="180"/>
      <c r="Y64" s="180"/>
      <c r="Z64" s="181"/>
      <c r="AA64" s="181"/>
      <c r="AB64" s="182"/>
      <c r="AC64" s="180"/>
      <c r="AD64" s="180"/>
      <c r="AE64" s="180"/>
      <c r="AF64" s="180"/>
      <c r="AG64" s="180"/>
      <c r="AH64" s="180"/>
      <c r="AI64" s="180"/>
      <c r="AJ64" s="180"/>
      <c r="AK64" s="181"/>
      <c r="AL64" s="181"/>
      <c r="AM64" s="181"/>
      <c r="AN64" s="181"/>
      <c r="AO64" s="84"/>
      <c r="AP64" s="86"/>
    </row>
    <row r="65" spans="1:42" ht="15" customHeight="1">
      <c r="A65" s="673"/>
      <c r="B65" s="205" t="s">
        <v>103</v>
      </c>
      <c r="C65" s="179">
        <f t="shared" si="188"/>
        <v>0</v>
      </c>
      <c r="D65" s="672"/>
      <c r="E65" s="672"/>
      <c r="F65" s="672"/>
      <c r="G65" s="672"/>
      <c r="H65" s="672"/>
      <c r="I65" s="672"/>
      <c r="J65" s="93" t="s">
        <v>150</v>
      </c>
      <c r="N65" s="180"/>
      <c r="O65" s="180"/>
      <c r="P65" s="180"/>
      <c r="Q65" s="180"/>
      <c r="R65" s="181"/>
      <c r="S65" s="181"/>
      <c r="T65" s="182"/>
      <c r="U65" s="180"/>
      <c r="V65" s="180"/>
      <c r="W65" s="180"/>
      <c r="X65" s="180"/>
      <c r="Y65" s="180"/>
      <c r="Z65" s="181"/>
      <c r="AA65" s="181"/>
      <c r="AB65" s="182"/>
      <c r="AC65" s="180"/>
      <c r="AD65" s="180"/>
      <c r="AE65" s="180"/>
      <c r="AF65" s="180"/>
      <c r="AG65" s="180"/>
      <c r="AH65" s="180"/>
      <c r="AI65" s="180"/>
      <c r="AJ65" s="180"/>
      <c r="AK65" s="181"/>
      <c r="AL65" s="181"/>
      <c r="AM65" s="181"/>
      <c r="AN65" s="181"/>
      <c r="AO65" s="84"/>
      <c r="AP65" s="86"/>
    </row>
    <row r="66" spans="1:42" ht="15" customHeight="1">
      <c r="A66" s="673"/>
      <c r="B66" s="205" t="s">
        <v>104</v>
      </c>
      <c r="C66" s="179">
        <f t="shared" si="188"/>
        <v>0</v>
      </c>
      <c r="D66" s="672"/>
      <c r="E66" s="672"/>
      <c r="F66" s="672"/>
      <c r="G66" s="672"/>
      <c r="H66" s="672"/>
      <c r="I66" s="672"/>
      <c r="J66" s="93" t="s">
        <v>151</v>
      </c>
      <c r="N66" s="180"/>
      <c r="O66" s="180"/>
      <c r="P66" s="180"/>
      <c r="Q66" s="180"/>
      <c r="R66" s="181"/>
      <c r="S66" s="181"/>
      <c r="T66" s="182"/>
      <c r="U66" s="180"/>
      <c r="V66" s="180"/>
      <c r="W66" s="180"/>
      <c r="X66" s="180"/>
      <c r="Y66" s="180"/>
      <c r="Z66" s="181"/>
      <c r="AA66" s="181"/>
      <c r="AB66" s="182"/>
      <c r="AC66" s="180"/>
      <c r="AD66" s="180"/>
      <c r="AE66" s="180"/>
      <c r="AF66" s="180"/>
      <c r="AG66" s="180"/>
      <c r="AH66" s="180"/>
      <c r="AI66" s="180"/>
      <c r="AJ66" s="180"/>
      <c r="AK66" s="181"/>
      <c r="AL66" s="181"/>
      <c r="AM66" s="181"/>
      <c r="AN66" s="181"/>
      <c r="AO66" s="84"/>
      <c r="AP66" s="86"/>
    </row>
    <row r="67" spans="1:42" ht="15" customHeight="1">
      <c r="A67" s="673"/>
      <c r="B67" s="205" t="s">
        <v>105</v>
      </c>
      <c r="C67" s="179">
        <f t="shared" si="188"/>
        <v>0</v>
      </c>
      <c r="D67" s="672"/>
      <c r="E67" s="672"/>
      <c r="F67" s="672"/>
      <c r="G67" s="672"/>
      <c r="H67" s="672"/>
      <c r="I67" s="672"/>
      <c r="J67" s="93" t="s">
        <v>152</v>
      </c>
      <c r="N67" s="180"/>
      <c r="O67" s="180"/>
      <c r="P67" s="180"/>
      <c r="Q67" s="180"/>
      <c r="R67" s="181"/>
      <c r="S67" s="181"/>
      <c r="T67" s="182"/>
      <c r="U67" s="180"/>
      <c r="V67" s="180"/>
      <c r="W67" s="180"/>
      <c r="X67" s="180"/>
      <c r="Y67" s="180"/>
      <c r="Z67" s="181"/>
      <c r="AA67" s="181"/>
      <c r="AB67" s="182"/>
      <c r="AC67" s="180"/>
      <c r="AD67" s="180"/>
      <c r="AE67" s="180"/>
      <c r="AF67" s="180"/>
      <c r="AG67" s="180"/>
      <c r="AH67" s="180"/>
      <c r="AI67" s="180"/>
      <c r="AJ67" s="180"/>
      <c r="AK67" s="181"/>
      <c r="AL67" s="181"/>
      <c r="AM67" s="181"/>
      <c r="AN67" s="181"/>
      <c r="AO67" s="84"/>
      <c r="AP67" s="86"/>
    </row>
    <row r="68" spans="1:42" ht="15" customHeight="1">
      <c r="A68" s="673"/>
      <c r="B68" s="205" t="s">
        <v>106</v>
      </c>
      <c r="C68" s="179">
        <f t="shared" si="188"/>
        <v>0</v>
      </c>
      <c r="D68" s="672"/>
      <c r="E68" s="672"/>
      <c r="F68" s="672"/>
      <c r="G68" s="672"/>
      <c r="H68" s="672"/>
      <c r="I68" s="672"/>
      <c r="J68" s="93" t="s">
        <v>153</v>
      </c>
      <c r="N68" s="180"/>
      <c r="O68" s="180"/>
      <c r="P68" s="180"/>
      <c r="Q68" s="180"/>
      <c r="R68" s="181"/>
      <c r="S68" s="181"/>
      <c r="T68" s="182"/>
      <c r="U68" s="180"/>
      <c r="V68" s="180"/>
      <c r="W68" s="180"/>
      <c r="X68" s="180"/>
      <c r="Y68" s="180"/>
      <c r="Z68" s="181"/>
      <c r="AA68" s="181"/>
      <c r="AB68" s="182"/>
      <c r="AC68" s="180"/>
      <c r="AD68" s="180"/>
      <c r="AE68" s="180"/>
      <c r="AF68" s="180"/>
      <c r="AG68" s="180"/>
      <c r="AH68" s="180"/>
      <c r="AI68" s="180"/>
      <c r="AJ68" s="180"/>
      <c r="AK68" s="181"/>
      <c r="AL68" s="181"/>
      <c r="AM68" s="181"/>
      <c r="AN68" s="181"/>
      <c r="AO68" s="84"/>
      <c r="AP68" s="86"/>
    </row>
    <row r="69" spans="1:42" ht="15" customHeight="1">
      <c r="A69" s="673"/>
      <c r="B69" s="205" t="s">
        <v>107</v>
      </c>
      <c r="C69" s="179">
        <f t="shared" si="188"/>
        <v>0</v>
      </c>
      <c r="D69" s="672"/>
      <c r="E69" s="672"/>
      <c r="F69" s="672"/>
      <c r="G69" s="672"/>
      <c r="H69" s="672"/>
      <c r="I69" s="672"/>
      <c r="J69" s="93" t="s">
        <v>154</v>
      </c>
      <c r="N69" s="180"/>
      <c r="O69" s="180"/>
      <c r="P69" s="180"/>
      <c r="Q69" s="180"/>
      <c r="R69" s="181"/>
      <c r="S69" s="181"/>
      <c r="T69" s="182"/>
      <c r="U69" s="180"/>
      <c r="V69" s="180"/>
      <c r="W69" s="180"/>
      <c r="X69" s="180"/>
      <c r="Y69" s="180"/>
      <c r="Z69" s="181"/>
      <c r="AA69" s="181"/>
      <c r="AB69" s="182"/>
      <c r="AC69" s="180"/>
      <c r="AD69" s="180"/>
      <c r="AE69" s="180"/>
      <c r="AF69" s="180"/>
      <c r="AG69" s="180"/>
      <c r="AH69" s="180"/>
      <c r="AI69" s="180"/>
      <c r="AJ69" s="180"/>
      <c r="AK69" s="181"/>
      <c r="AL69" s="181"/>
      <c r="AM69" s="181"/>
      <c r="AN69" s="181"/>
      <c r="AO69" s="84"/>
      <c r="AP69" s="86"/>
    </row>
    <row r="70" spans="1:42" ht="15" customHeight="1">
      <c r="A70" s="673" t="s">
        <v>99</v>
      </c>
      <c r="B70" s="205" t="s">
        <v>122</v>
      </c>
      <c r="C70" s="179">
        <f t="shared" si="188"/>
        <v>0</v>
      </c>
      <c r="D70" s="672"/>
      <c r="E70" s="672"/>
      <c r="F70" s="672"/>
      <c r="G70" s="672"/>
      <c r="H70" s="672"/>
      <c r="I70" s="672"/>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9"/>
      <c r="AM70" s="88"/>
      <c r="AN70" s="89"/>
    </row>
    <row r="71" spans="1:42" ht="15" customHeight="1">
      <c r="A71" s="673"/>
      <c r="B71" s="205" t="s">
        <v>124</v>
      </c>
      <c r="C71" s="179">
        <f t="shared" si="188"/>
        <v>0</v>
      </c>
      <c r="D71" s="672"/>
      <c r="E71" s="672"/>
      <c r="F71" s="672"/>
      <c r="G71" s="672"/>
      <c r="H71" s="672"/>
      <c r="I71" s="672"/>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9"/>
      <c r="AM71" s="88"/>
      <c r="AN71" s="89"/>
    </row>
    <row r="72" spans="1:42" ht="15" customHeight="1">
      <c r="A72" s="673"/>
      <c r="B72" s="205" t="s">
        <v>155</v>
      </c>
      <c r="C72" s="179">
        <f t="shared" si="188"/>
        <v>0</v>
      </c>
      <c r="D72" s="672"/>
      <c r="E72" s="672"/>
      <c r="F72" s="672"/>
      <c r="G72" s="672"/>
      <c r="H72" s="672"/>
      <c r="I72" s="672"/>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9"/>
      <c r="AM72" s="88"/>
      <c r="AN72" s="89"/>
    </row>
    <row r="73" spans="1:42" ht="15" customHeight="1">
      <c r="A73" s="673"/>
      <c r="B73" s="205" t="s">
        <v>156</v>
      </c>
      <c r="C73" s="179">
        <f t="shared" si="188"/>
        <v>0</v>
      </c>
      <c r="D73" s="672"/>
      <c r="E73" s="672"/>
      <c r="F73" s="672"/>
      <c r="G73" s="672"/>
      <c r="H73" s="672"/>
      <c r="I73" s="672"/>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9"/>
      <c r="AM73" s="88"/>
      <c r="AN73" s="89"/>
    </row>
    <row r="74" spans="1:42" ht="15" customHeight="1">
      <c r="A74" s="673"/>
      <c r="B74" s="205" t="s">
        <v>157</v>
      </c>
      <c r="C74" s="179">
        <f t="shared" si="188"/>
        <v>0</v>
      </c>
      <c r="D74" s="672"/>
      <c r="E74" s="672"/>
      <c r="F74" s="672"/>
      <c r="G74" s="672"/>
      <c r="H74" s="672"/>
      <c r="I74" s="672"/>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9"/>
      <c r="AM74" s="88"/>
      <c r="AN74" s="89"/>
    </row>
    <row r="75" spans="1:42" ht="15" customHeight="1">
      <c r="A75" s="673"/>
      <c r="B75" s="205" t="s">
        <v>158</v>
      </c>
      <c r="C75" s="179">
        <f t="shared" si="188"/>
        <v>0</v>
      </c>
      <c r="D75" s="672"/>
      <c r="E75" s="672"/>
      <c r="F75" s="672"/>
      <c r="G75" s="672"/>
      <c r="H75" s="672"/>
      <c r="I75" s="672"/>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9"/>
      <c r="AM75" s="88"/>
      <c r="AN75" s="89"/>
    </row>
    <row r="76" spans="1:42" ht="15" customHeight="1">
      <c r="A76" s="673"/>
      <c r="B76" s="205" t="s">
        <v>159</v>
      </c>
      <c r="C76" s="179">
        <f t="shared" si="188"/>
        <v>0</v>
      </c>
      <c r="D76" s="672"/>
      <c r="E76" s="672"/>
      <c r="F76" s="672"/>
      <c r="G76" s="672"/>
      <c r="H76" s="672"/>
      <c r="I76" s="672"/>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9"/>
      <c r="AM76" s="88"/>
      <c r="AN76" s="89"/>
    </row>
    <row r="77" spans="1:42" ht="15" customHeight="1">
      <c r="A77" s="673"/>
      <c r="B77" s="205" t="s">
        <v>160</v>
      </c>
      <c r="C77" s="179">
        <f t="shared" si="188"/>
        <v>0</v>
      </c>
      <c r="D77" s="672"/>
      <c r="E77" s="672"/>
      <c r="F77" s="672"/>
      <c r="G77" s="672"/>
      <c r="H77" s="672"/>
      <c r="I77" s="672"/>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9"/>
      <c r="AM77" s="88"/>
      <c r="AN77" s="89"/>
    </row>
    <row r="78" spans="1:42" ht="15" customHeight="1">
      <c r="A78" s="673"/>
      <c r="B78" s="205" t="s">
        <v>161</v>
      </c>
      <c r="C78" s="179">
        <f t="shared" si="188"/>
        <v>0</v>
      </c>
      <c r="D78" s="672"/>
      <c r="E78" s="672"/>
      <c r="F78" s="672"/>
      <c r="G78" s="672"/>
      <c r="H78" s="672"/>
      <c r="I78" s="672"/>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9"/>
      <c r="AM78" s="88"/>
      <c r="AN78" s="89"/>
    </row>
    <row r="79" spans="1:42" ht="15" customHeight="1">
      <c r="A79" s="673"/>
      <c r="B79" s="205" t="s">
        <v>162</v>
      </c>
      <c r="C79" s="179">
        <f t="shared" si="188"/>
        <v>0</v>
      </c>
      <c r="D79" s="672"/>
      <c r="E79" s="672"/>
      <c r="F79" s="672"/>
      <c r="G79" s="672"/>
      <c r="H79" s="672"/>
      <c r="I79" s="672"/>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9"/>
      <c r="AM79" s="88"/>
      <c r="AN79" s="89"/>
    </row>
    <row r="80" spans="1:42" s="90" customFormat="1" ht="15" customHeight="1">
      <c r="A80" s="673"/>
      <c r="B80" s="205" t="s">
        <v>163</v>
      </c>
      <c r="C80" s="179">
        <f t="shared" si="188"/>
        <v>0</v>
      </c>
      <c r="D80" s="672"/>
      <c r="E80" s="672"/>
      <c r="F80" s="672"/>
      <c r="G80" s="672"/>
      <c r="H80" s="672"/>
      <c r="I80" s="672"/>
    </row>
    <row r="81" spans="1:41" s="90" customFormat="1" ht="15" customHeight="1">
      <c r="A81" s="673"/>
      <c r="B81" s="205" t="s">
        <v>164</v>
      </c>
      <c r="C81" s="179">
        <f t="shared" si="188"/>
        <v>0</v>
      </c>
      <c r="D81" s="672"/>
      <c r="E81" s="672"/>
      <c r="F81" s="672"/>
      <c r="G81" s="672"/>
      <c r="H81" s="672"/>
      <c r="I81" s="672"/>
    </row>
    <row r="82" spans="1:41" s="90" customFormat="1" ht="15" customHeight="1">
      <c r="A82" s="673"/>
      <c r="B82" s="205" t="s">
        <v>165</v>
      </c>
      <c r="C82" s="179">
        <f t="shared" si="188"/>
        <v>0</v>
      </c>
      <c r="D82" s="672"/>
      <c r="E82" s="672"/>
      <c r="F82" s="672"/>
      <c r="G82" s="672"/>
      <c r="H82" s="672"/>
      <c r="I82" s="672"/>
    </row>
    <row r="83" spans="1:41" s="90" customFormat="1" ht="15" customHeight="1">
      <c r="A83" s="673"/>
      <c r="B83" s="205" t="s">
        <v>166</v>
      </c>
      <c r="C83" s="179">
        <f t="shared" si="188"/>
        <v>0</v>
      </c>
      <c r="D83" s="672"/>
      <c r="E83" s="672"/>
      <c r="F83" s="672"/>
      <c r="G83" s="672"/>
      <c r="H83" s="672"/>
      <c r="I83" s="672"/>
    </row>
    <row r="84" spans="1:41" s="90" customFormat="1" ht="15" customHeight="1">
      <c r="A84" s="673"/>
      <c r="B84" s="205" t="s">
        <v>167</v>
      </c>
      <c r="C84" s="179">
        <f t="shared" si="188"/>
        <v>0</v>
      </c>
      <c r="D84" s="672"/>
      <c r="E84" s="672"/>
      <c r="F84" s="672"/>
      <c r="G84" s="672"/>
      <c r="H84" s="672"/>
      <c r="I84" s="672"/>
    </row>
    <row r="85" spans="1:41" s="90" customFormat="1" ht="15" customHeight="1">
      <c r="A85" s="673"/>
      <c r="B85" s="205" t="s">
        <v>168</v>
      </c>
      <c r="C85" s="179">
        <f t="shared" si="188"/>
        <v>0</v>
      </c>
      <c r="D85" s="672"/>
      <c r="E85" s="672"/>
      <c r="F85" s="672"/>
      <c r="G85" s="672"/>
      <c r="H85" s="672"/>
      <c r="I85" s="672"/>
    </row>
    <row r="86" spans="1:41" s="90" customFormat="1" ht="15" customHeight="1">
      <c r="A86" s="673"/>
      <c r="B86" s="205" t="s">
        <v>169</v>
      </c>
      <c r="C86" s="179">
        <f t="shared" si="188"/>
        <v>0</v>
      </c>
      <c r="D86" s="672"/>
      <c r="E86" s="672"/>
      <c r="F86" s="672"/>
      <c r="G86" s="672"/>
      <c r="H86" s="672"/>
      <c r="I86" s="672"/>
    </row>
    <row r="87" spans="1:41" s="90" customFormat="1" ht="15" customHeight="1">
      <c r="A87" s="673"/>
      <c r="B87" s="205" t="s">
        <v>170</v>
      </c>
      <c r="C87" s="179">
        <f t="shared" si="188"/>
        <v>0</v>
      </c>
      <c r="D87" s="672"/>
      <c r="E87" s="672"/>
      <c r="F87" s="672"/>
      <c r="G87" s="672"/>
      <c r="H87" s="672"/>
      <c r="I87" s="672"/>
    </row>
    <row r="88" spans="1:41" ht="15" customHeight="1">
      <c r="A88" s="673"/>
      <c r="B88" s="205" t="s">
        <v>171</v>
      </c>
      <c r="C88" s="179">
        <f t="shared" si="188"/>
        <v>0</v>
      </c>
      <c r="D88" s="672"/>
      <c r="E88" s="672"/>
      <c r="F88" s="672"/>
      <c r="G88" s="672"/>
      <c r="H88" s="672"/>
      <c r="I88" s="672"/>
      <c r="AO88" s="91"/>
    </row>
    <row r="89" spans="1:41" s="90" customFormat="1" ht="15" customHeight="1">
      <c r="A89" s="673"/>
      <c r="B89" s="205" t="s">
        <v>172</v>
      </c>
      <c r="C89" s="179">
        <f t="shared" si="188"/>
        <v>0</v>
      </c>
      <c r="D89" s="672"/>
      <c r="E89" s="672"/>
      <c r="F89" s="672"/>
      <c r="G89" s="672"/>
      <c r="H89" s="672"/>
      <c r="I89" s="672"/>
    </row>
    <row r="90" spans="1:41" s="90" customFormat="1" ht="15" customHeight="1">
      <c r="A90" s="673"/>
      <c r="B90" s="205" t="s">
        <v>173</v>
      </c>
      <c r="C90" s="179">
        <f t="shared" si="188"/>
        <v>0</v>
      </c>
      <c r="D90" s="672"/>
      <c r="E90" s="672"/>
      <c r="F90" s="672"/>
      <c r="G90" s="672"/>
      <c r="H90" s="672"/>
      <c r="I90" s="672"/>
    </row>
    <row r="91" spans="1:41" ht="15" customHeight="1">
      <c r="A91" s="673"/>
      <c r="B91" s="205" t="s">
        <v>174</v>
      </c>
      <c r="C91" s="179">
        <f t="shared" si="188"/>
        <v>0</v>
      </c>
      <c r="D91" s="672"/>
      <c r="E91" s="672"/>
      <c r="F91" s="672"/>
      <c r="G91" s="672"/>
      <c r="H91" s="672"/>
      <c r="I91" s="672"/>
      <c r="AO91" s="91" t="s">
        <v>109</v>
      </c>
    </row>
  </sheetData>
  <mergeCells count="267">
    <mergeCell ref="A18:A19"/>
    <mergeCell ref="B18:B19"/>
    <mergeCell ref="C18:C19"/>
    <mergeCell ref="AI18:AJ19"/>
    <mergeCell ref="AK18:AL19"/>
    <mergeCell ref="AM18:AN19"/>
    <mergeCell ref="A34:A35"/>
    <mergeCell ref="B34:B35"/>
    <mergeCell ref="C34:C35"/>
    <mergeCell ref="AI34:AJ35"/>
    <mergeCell ref="AK34:AL35"/>
    <mergeCell ref="AM34:AN35"/>
    <mergeCell ref="A20:A21"/>
    <mergeCell ref="B20:B21"/>
    <mergeCell ref="C20:C21"/>
    <mergeCell ref="AI20:AJ21"/>
    <mergeCell ref="AK20:AL21"/>
    <mergeCell ref="AM20:AN21"/>
    <mergeCell ref="A22:A23"/>
    <mergeCell ref="B22:B23"/>
    <mergeCell ref="C22:C23"/>
    <mergeCell ref="AI22:AJ23"/>
    <mergeCell ref="AK22:AL23"/>
    <mergeCell ref="AM22:AN23"/>
    <mergeCell ref="A14:A15"/>
    <mergeCell ref="B14:B15"/>
    <mergeCell ref="C14:C15"/>
    <mergeCell ref="AI14:AJ15"/>
    <mergeCell ref="AK14:AL15"/>
    <mergeCell ref="AM14:AN15"/>
    <mergeCell ref="A16:A17"/>
    <mergeCell ref="B16:B17"/>
    <mergeCell ref="C16:C17"/>
    <mergeCell ref="AI16:AJ17"/>
    <mergeCell ref="AK16:AL17"/>
    <mergeCell ref="AM16:AN17"/>
    <mergeCell ref="A40:A41"/>
    <mergeCell ref="B40:B41"/>
    <mergeCell ref="C40:C41"/>
    <mergeCell ref="AI40:AJ41"/>
    <mergeCell ref="AK40:AL41"/>
    <mergeCell ref="AM40:AN41"/>
    <mergeCell ref="A42:A43"/>
    <mergeCell ref="B42:B43"/>
    <mergeCell ref="C42:C43"/>
    <mergeCell ref="AI42:AJ43"/>
    <mergeCell ref="AK42:AL43"/>
    <mergeCell ref="AM42:AN43"/>
    <mergeCell ref="A6:C6"/>
    <mergeCell ref="D6:L6"/>
    <mergeCell ref="A7:C7"/>
    <mergeCell ref="D7:L7"/>
    <mergeCell ref="A1:B1"/>
    <mergeCell ref="A5:C5"/>
    <mergeCell ref="D5:L5"/>
    <mergeCell ref="M5:R5"/>
    <mergeCell ref="S5:AO5"/>
    <mergeCell ref="U3:Z3"/>
    <mergeCell ref="M6:R7"/>
    <mergeCell ref="S6:AO6"/>
    <mergeCell ref="S7:AO7"/>
    <mergeCell ref="AK8:AL10"/>
    <mergeCell ref="AM8:AN10"/>
    <mergeCell ref="A11:C11"/>
    <mergeCell ref="AI11:AJ11"/>
    <mergeCell ref="AK11:AL11"/>
    <mergeCell ref="AM11:AN11"/>
    <mergeCell ref="B8:B10"/>
    <mergeCell ref="D8:J8"/>
    <mergeCell ref="K8:Q8"/>
    <mergeCell ref="R8:X8"/>
    <mergeCell ref="Y8:AE8"/>
    <mergeCell ref="AI8:AJ10"/>
    <mergeCell ref="A44:A45"/>
    <mergeCell ref="B44:B45"/>
    <mergeCell ref="C44:C45"/>
    <mergeCell ref="AI44:AJ45"/>
    <mergeCell ref="AK44:AL45"/>
    <mergeCell ref="AM44:AN45"/>
    <mergeCell ref="A12:A13"/>
    <mergeCell ref="B12:B13"/>
    <mergeCell ref="C12:C13"/>
    <mergeCell ref="AI12:AJ13"/>
    <mergeCell ref="AK12:AL13"/>
    <mergeCell ref="AM12:AN13"/>
    <mergeCell ref="A36:A37"/>
    <mergeCell ref="B36:B37"/>
    <mergeCell ref="C36:C37"/>
    <mergeCell ref="AI36:AJ37"/>
    <mergeCell ref="AK36:AL37"/>
    <mergeCell ref="AM36:AN37"/>
    <mergeCell ref="A38:A39"/>
    <mergeCell ref="B38:B39"/>
    <mergeCell ref="C38:C39"/>
    <mergeCell ref="AI38:AJ39"/>
    <mergeCell ref="AK38:AL39"/>
    <mergeCell ref="AM38:AN39"/>
    <mergeCell ref="A48:A49"/>
    <mergeCell ref="B48:B49"/>
    <mergeCell ref="C48:C49"/>
    <mergeCell ref="AI48:AJ49"/>
    <mergeCell ref="AK48:AL49"/>
    <mergeCell ref="AM48:AN49"/>
    <mergeCell ref="A46:A47"/>
    <mergeCell ref="B46:B47"/>
    <mergeCell ref="C46:C47"/>
    <mergeCell ref="AI46:AJ47"/>
    <mergeCell ref="AK46:AL47"/>
    <mergeCell ref="AM46:AN47"/>
    <mergeCell ref="A52:A53"/>
    <mergeCell ref="B52:B53"/>
    <mergeCell ref="C52:C53"/>
    <mergeCell ref="AI52:AJ53"/>
    <mergeCell ref="AK52:AL53"/>
    <mergeCell ref="AM52:AN53"/>
    <mergeCell ref="A50:A51"/>
    <mergeCell ref="B50:B51"/>
    <mergeCell ref="C50:C51"/>
    <mergeCell ref="AI50:AJ51"/>
    <mergeCell ref="AK50:AL51"/>
    <mergeCell ref="AM50:AN51"/>
    <mergeCell ref="AI56:AJ56"/>
    <mergeCell ref="AK56:AL56"/>
    <mergeCell ref="AM56:AN56"/>
    <mergeCell ref="A57:AB57"/>
    <mergeCell ref="AC57:AE57"/>
    <mergeCell ref="A54:A55"/>
    <mergeCell ref="B54:B55"/>
    <mergeCell ref="C54:C55"/>
    <mergeCell ref="AI54:AJ55"/>
    <mergeCell ref="AK54:AL55"/>
    <mergeCell ref="AM54:AN55"/>
    <mergeCell ref="AK59:AL59"/>
    <mergeCell ref="AM59:AN59"/>
    <mergeCell ref="A61:A69"/>
    <mergeCell ref="D61:E61"/>
    <mergeCell ref="F61:G61"/>
    <mergeCell ref="H61:I61"/>
    <mergeCell ref="D62:E62"/>
    <mergeCell ref="F62:G62"/>
    <mergeCell ref="A59:C59"/>
    <mergeCell ref="E59:I59"/>
    <mergeCell ref="J59:K59"/>
    <mergeCell ref="M59:Q59"/>
    <mergeCell ref="R59:S59"/>
    <mergeCell ref="U59:Y59"/>
    <mergeCell ref="H62:I62"/>
    <mergeCell ref="D63:E63"/>
    <mergeCell ref="F63:G63"/>
    <mergeCell ref="H63:I63"/>
    <mergeCell ref="D64:E64"/>
    <mergeCell ref="F64:G64"/>
    <mergeCell ref="H64:I64"/>
    <mergeCell ref="Z59:AA59"/>
    <mergeCell ref="AC59:AJ59"/>
    <mergeCell ref="D67:E67"/>
    <mergeCell ref="F67:G67"/>
    <mergeCell ref="H67:I67"/>
    <mergeCell ref="D68:E68"/>
    <mergeCell ref="F68:G68"/>
    <mergeCell ref="H68:I68"/>
    <mergeCell ref="D65:E65"/>
    <mergeCell ref="F65:G65"/>
    <mergeCell ref="H65:I65"/>
    <mergeCell ref="D66:E66"/>
    <mergeCell ref="F66:G66"/>
    <mergeCell ref="H66:I66"/>
    <mergeCell ref="D69:E69"/>
    <mergeCell ref="F69:G69"/>
    <mergeCell ref="H69:I69"/>
    <mergeCell ref="A70:A91"/>
    <mergeCell ref="D70:E70"/>
    <mergeCell ref="F70:G70"/>
    <mergeCell ref="H70:I70"/>
    <mergeCell ref="D71:E71"/>
    <mergeCell ref="F71:G71"/>
    <mergeCell ref="H71:I71"/>
    <mergeCell ref="D74:E74"/>
    <mergeCell ref="F74:G74"/>
    <mergeCell ref="H74:I74"/>
    <mergeCell ref="D75:E75"/>
    <mergeCell ref="F75:G75"/>
    <mergeCell ref="H75:I75"/>
    <mergeCell ref="D72:E72"/>
    <mergeCell ref="F72:G72"/>
    <mergeCell ref="H72:I72"/>
    <mergeCell ref="D73:E73"/>
    <mergeCell ref="F73:G73"/>
    <mergeCell ref="H73:I73"/>
    <mergeCell ref="D78:E78"/>
    <mergeCell ref="F78:G78"/>
    <mergeCell ref="H78:I78"/>
    <mergeCell ref="D79:E79"/>
    <mergeCell ref="F79:G79"/>
    <mergeCell ref="H79:I79"/>
    <mergeCell ref="D76:E76"/>
    <mergeCell ref="F76:G76"/>
    <mergeCell ref="H76:I76"/>
    <mergeCell ref="D77:E77"/>
    <mergeCell ref="F77:G77"/>
    <mergeCell ref="H77:I77"/>
    <mergeCell ref="D82:E82"/>
    <mergeCell ref="F82:G82"/>
    <mergeCell ref="H82:I82"/>
    <mergeCell ref="D83:E83"/>
    <mergeCell ref="F83:G83"/>
    <mergeCell ref="H83:I83"/>
    <mergeCell ref="D80:E80"/>
    <mergeCell ref="F80:G80"/>
    <mergeCell ref="H80:I80"/>
    <mergeCell ref="D81:E81"/>
    <mergeCell ref="F81:G81"/>
    <mergeCell ref="H81:I81"/>
    <mergeCell ref="D86:E86"/>
    <mergeCell ref="F86:G86"/>
    <mergeCell ref="H86:I86"/>
    <mergeCell ref="D87:E87"/>
    <mergeCell ref="F87:G87"/>
    <mergeCell ref="H87:I87"/>
    <mergeCell ref="D84:E84"/>
    <mergeCell ref="F84:G84"/>
    <mergeCell ref="H84:I84"/>
    <mergeCell ref="D85:E85"/>
    <mergeCell ref="F85:G85"/>
    <mergeCell ref="H85:I85"/>
    <mergeCell ref="D90:E90"/>
    <mergeCell ref="F90:G90"/>
    <mergeCell ref="H90:I90"/>
    <mergeCell ref="D91:E91"/>
    <mergeCell ref="F91:G91"/>
    <mergeCell ref="H91:I91"/>
    <mergeCell ref="D88:E88"/>
    <mergeCell ref="F88:G88"/>
    <mergeCell ref="H88:I88"/>
    <mergeCell ref="D89:E89"/>
    <mergeCell ref="F89:G89"/>
    <mergeCell ref="H89:I89"/>
    <mergeCell ref="A24:A25"/>
    <mergeCell ref="B24:B25"/>
    <mergeCell ref="C24:C25"/>
    <mergeCell ref="AI24:AJ25"/>
    <mergeCell ref="AK24:AL25"/>
    <mergeCell ref="AM24:AN25"/>
    <mergeCell ref="A26:A27"/>
    <mergeCell ref="B26:B27"/>
    <mergeCell ref="C26:C27"/>
    <mergeCell ref="AI26:AJ27"/>
    <mergeCell ref="AK26:AL27"/>
    <mergeCell ref="AM26:AN27"/>
    <mergeCell ref="A32:A33"/>
    <mergeCell ref="B32:B33"/>
    <mergeCell ref="C32:C33"/>
    <mergeCell ref="AI32:AJ33"/>
    <mergeCell ref="AK32:AL33"/>
    <mergeCell ref="AM32:AN33"/>
    <mergeCell ref="A28:A29"/>
    <mergeCell ref="B28:B29"/>
    <mergeCell ref="C28:C29"/>
    <mergeCell ref="AI28:AJ29"/>
    <mergeCell ref="AK28:AL29"/>
    <mergeCell ref="AM28:AN29"/>
    <mergeCell ref="A30:A31"/>
    <mergeCell ref="B30:B31"/>
    <mergeCell ref="C30:C31"/>
    <mergeCell ref="AI30:AJ31"/>
    <mergeCell ref="AK30:AL31"/>
    <mergeCell ref="AM30:AN31"/>
  </mergeCells>
  <phoneticPr fontId="2"/>
  <conditionalFormatting sqref="U3">
    <cfRule type="containsBlanks" dxfId="14" priority="1">
      <formula>LEN(TRIM(U3))=0</formula>
    </cfRule>
  </conditionalFormatting>
  <dataValidations count="3">
    <dataValidation type="list" allowBlank="1" showInputMessage="1" showErrorMessage="1" sqref="B12 B44 B46 B48 B50 B52 B54 B36 B38 B40 B42 B14 B16 B18 B34 B30 B32 B22 B24 B26 B28 B20">
      <formula1>"A,B,C,D"</formula1>
    </dataValidation>
    <dataValidation type="list" allowBlank="1" showInputMessage="1" showErrorMessage="1" sqref="D18:AE18 D12:AE12 D34:AE34 D14:AE14 D46:AE46 D48:AE48 D50:AE50 D52:AE52 D54:AE54 D44:AE44 D38:AE38 D40:AE40 D42:AE42 D36:AE36 D20:AE20 D32:AE32 D30:AE30 D24:AE24 D26:AE26 D28:AE28 D22:AE22 D16:AE16">
      <formula1>$B$62:$B$91</formula1>
    </dataValidation>
    <dataValidation type="list" allowBlank="1" showInputMessage="1" showErrorMessage="1" sqref="AF12:AH12 AF16:AH16 AF18:AH18 AF20:AH20 AF22:AH22 AF46:AH46 AF48:AH48 AF50:AH50 AF52:AH52 AF54:AH54 AF14:AH14 AF38:AH38 AF40:AH40 AF42:AH42 AF44:AH44 AF32:AH32 AF34:AH34 AF36:AH36 AF24:AH24 AF26:AH26 AF28:AH28 AF30:AH30">
      <formula1>$B$62:$B$91</formula1>
    </dataValidation>
  </dataValidations>
  <printOptions horizontalCentered="1"/>
  <pageMargins left="0.39370078740157483" right="0.39370078740157483" top="0.59055118110236227" bottom="0.59055118110236227" header="0.51181102362204722" footer="0.27559055118110237"/>
  <pageSetup paperSize="9" scale="61" fitToHeight="0" orientation="portrait" r:id="rId1"/>
  <headerFooter alignWithMargins="0"/>
  <rowBreaks count="1" manualBreakCount="1">
    <brk id="57" max="4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9"/>
  <sheetViews>
    <sheetView view="pageBreakPreview" zoomScaleNormal="100" zoomScaleSheetLayoutView="100" workbookViewId="0"/>
  </sheetViews>
  <sheetFormatPr defaultColWidth="9" defaultRowHeight="15" customHeight="1"/>
  <cols>
    <col min="1" max="1" width="12.625" style="71" customWidth="1"/>
    <col min="2" max="2" width="3.75" style="71" customWidth="1"/>
    <col min="3" max="3" width="10.625" style="71" customWidth="1"/>
    <col min="4" max="37" width="3.375" style="71" customWidth="1"/>
    <col min="38" max="38" width="6.5" style="71" customWidth="1"/>
    <col min="39" max="39" width="3.5" style="71" bestFit="1" customWidth="1"/>
    <col min="40" max="42" width="3.375" style="71" bestFit="1" customWidth="1"/>
    <col min="43" max="43" width="4.5" style="71" bestFit="1" customWidth="1"/>
    <col min="44" max="44" width="5.5" style="71" bestFit="1" customWidth="1"/>
    <col min="45" max="45" width="3.5" style="71" bestFit="1" customWidth="1"/>
    <col min="46" max="46" width="2.5" style="71" bestFit="1" customWidth="1"/>
    <col min="47" max="16384" width="9" style="71"/>
  </cols>
  <sheetData>
    <row r="1" spans="1:46" s="68" customFormat="1" ht="15" customHeight="1">
      <c r="A1" s="67" t="s">
        <v>410</v>
      </c>
    </row>
    <row r="2" spans="1:46" s="68" customFormat="1" ht="9.75" customHeight="1">
      <c r="A2" s="67"/>
    </row>
    <row r="3" spans="1:46" s="68" customFormat="1" ht="15" customHeight="1">
      <c r="B3" s="67"/>
      <c r="C3" s="67"/>
      <c r="H3" s="143" t="s">
        <v>412</v>
      </c>
      <c r="I3" s="67"/>
      <c r="J3" s="67"/>
      <c r="K3" s="67"/>
      <c r="L3" s="67"/>
      <c r="M3" s="67"/>
      <c r="N3" s="67"/>
      <c r="O3" s="67"/>
      <c r="P3" s="67"/>
      <c r="Q3" s="67"/>
      <c r="R3" s="67"/>
      <c r="S3" s="67"/>
      <c r="T3" s="67"/>
      <c r="U3" s="67"/>
      <c r="V3" s="67"/>
      <c r="W3" s="69"/>
      <c r="Y3" s="69"/>
    </row>
    <row r="4" spans="1:46" s="68" customFormat="1" ht="9.75" customHeight="1">
      <c r="A4" s="70"/>
      <c r="B4" s="70"/>
      <c r="C4" s="70"/>
      <c r="D4" s="70"/>
      <c r="E4" s="70"/>
      <c r="F4" s="70"/>
      <c r="G4" s="70"/>
      <c r="H4" s="70"/>
      <c r="I4" s="70"/>
      <c r="J4" s="70"/>
      <c r="K4" s="70"/>
      <c r="L4" s="70"/>
    </row>
    <row r="5" spans="1:46" s="1" customFormat="1" ht="17.25" customHeight="1">
      <c r="A5" s="722" t="s">
        <v>21</v>
      </c>
      <c r="B5" s="722"/>
      <c r="C5" s="722"/>
      <c r="D5" s="722" t="s">
        <v>254</v>
      </c>
      <c r="E5" s="722"/>
      <c r="F5" s="722"/>
      <c r="G5" s="722"/>
      <c r="H5" s="722"/>
      <c r="I5" s="722"/>
      <c r="J5" s="722"/>
      <c r="K5" s="722"/>
      <c r="L5" s="722"/>
      <c r="M5" s="722" t="s">
        <v>401</v>
      </c>
      <c r="N5" s="722"/>
      <c r="O5" s="722"/>
      <c r="P5" s="722"/>
      <c r="Q5" s="722"/>
      <c r="R5" s="722"/>
      <c r="S5" s="722" t="s">
        <v>175</v>
      </c>
      <c r="T5" s="722"/>
      <c r="U5" s="722"/>
      <c r="V5" s="722"/>
      <c r="W5" s="722"/>
      <c r="X5" s="722"/>
      <c r="Y5" s="722"/>
      <c r="Z5" s="722"/>
      <c r="AA5" s="722"/>
      <c r="AB5" s="722"/>
      <c r="AC5" s="722"/>
      <c r="AD5" s="722"/>
      <c r="AE5" s="722"/>
      <c r="AF5" s="722"/>
      <c r="AG5" s="722"/>
      <c r="AH5" s="722"/>
      <c r="AI5" s="722"/>
      <c r="AJ5" s="722"/>
      <c r="AK5" s="722"/>
      <c r="AL5" s="722"/>
      <c r="AM5" s="144"/>
      <c r="AN5" s="145"/>
      <c r="AO5" s="145"/>
      <c r="AP5" s="145"/>
    </row>
    <row r="6" spans="1:46" s="1" customFormat="1" ht="17.25" customHeight="1">
      <c r="A6" s="722" t="s">
        <v>29</v>
      </c>
      <c r="B6" s="722"/>
      <c r="C6" s="722"/>
      <c r="D6" s="722">
        <v>60</v>
      </c>
      <c r="E6" s="722"/>
      <c r="F6" s="722"/>
      <c r="G6" s="722"/>
      <c r="H6" s="722"/>
      <c r="I6" s="722"/>
      <c r="J6" s="722"/>
      <c r="K6" s="722"/>
      <c r="L6" s="722"/>
      <c r="M6" s="816" t="s">
        <v>424</v>
      </c>
      <c r="N6" s="817"/>
      <c r="O6" s="817"/>
      <c r="P6" s="817"/>
      <c r="Q6" s="817"/>
      <c r="R6" s="818"/>
      <c r="S6" s="722" t="s">
        <v>426</v>
      </c>
      <c r="T6" s="722"/>
      <c r="U6" s="722"/>
      <c r="V6" s="722"/>
      <c r="W6" s="722"/>
      <c r="X6" s="722"/>
      <c r="Y6" s="722"/>
      <c r="Z6" s="722"/>
      <c r="AA6" s="722"/>
      <c r="AB6" s="722"/>
      <c r="AC6" s="722"/>
      <c r="AD6" s="722"/>
      <c r="AE6" s="722"/>
      <c r="AF6" s="722"/>
      <c r="AG6" s="722"/>
      <c r="AH6" s="722"/>
      <c r="AI6" s="722"/>
      <c r="AJ6" s="722"/>
      <c r="AK6" s="722"/>
      <c r="AL6" s="722"/>
      <c r="AM6" s="144"/>
      <c r="AN6" s="145"/>
      <c r="AO6" s="145"/>
      <c r="AP6" s="145"/>
    </row>
    <row r="7" spans="1:46" s="1" customFormat="1" ht="17.25" customHeight="1">
      <c r="A7" s="722" t="s">
        <v>141</v>
      </c>
      <c r="B7" s="722"/>
      <c r="C7" s="722"/>
      <c r="D7" s="724">
        <v>56</v>
      </c>
      <c r="E7" s="725"/>
      <c r="F7" s="725"/>
      <c r="G7" s="725"/>
      <c r="H7" s="725"/>
      <c r="I7" s="725"/>
      <c r="J7" s="725"/>
      <c r="K7" s="725"/>
      <c r="L7" s="726"/>
      <c r="M7" s="819"/>
      <c r="N7" s="820"/>
      <c r="O7" s="820"/>
      <c r="P7" s="820"/>
      <c r="Q7" s="820"/>
      <c r="R7" s="821"/>
      <c r="S7" s="755" t="s">
        <v>427</v>
      </c>
      <c r="T7" s="756"/>
      <c r="U7" s="756"/>
      <c r="V7" s="756"/>
      <c r="W7" s="756"/>
      <c r="X7" s="756"/>
      <c r="Y7" s="756"/>
      <c r="Z7" s="756"/>
      <c r="AA7" s="756"/>
      <c r="AB7" s="756"/>
      <c r="AC7" s="756"/>
      <c r="AD7" s="756"/>
      <c r="AE7" s="756"/>
      <c r="AF7" s="756"/>
      <c r="AG7" s="756"/>
      <c r="AH7" s="756"/>
      <c r="AI7" s="756"/>
      <c r="AJ7" s="756"/>
      <c r="AK7" s="756"/>
      <c r="AL7" s="757"/>
      <c r="AM7" s="146"/>
      <c r="AN7" s="147"/>
      <c r="AO7" s="147"/>
      <c r="AP7" s="147"/>
    </row>
    <row r="8" spans="1:46" ht="15" customHeight="1">
      <c r="A8" s="148"/>
      <c r="B8" s="802" t="s">
        <v>81</v>
      </c>
      <c r="C8" s="83"/>
      <c r="D8" s="804" t="s">
        <v>82</v>
      </c>
      <c r="E8" s="805"/>
      <c r="F8" s="805"/>
      <c r="G8" s="805"/>
      <c r="H8" s="805"/>
      <c r="I8" s="805"/>
      <c r="J8" s="806"/>
      <c r="K8" s="807" t="s">
        <v>83</v>
      </c>
      <c r="L8" s="808"/>
      <c r="M8" s="808"/>
      <c r="N8" s="808"/>
      <c r="O8" s="808"/>
      <c r="P8" s="808"/>
      <c r="Q8" s="809"/>
      <c r="R8" s="804" t="s">
        <v>84</v>
      </c>
      <c r="S8" s="805"/>
      <c r="T8" s="805"/>
      <c r="U8" s="805"/>
      <c r="V8" s="805"/>
      <c r="W8" s="805"/>
      <c r="X8" s="806"/>
      <c r="Y8" s="804" t="s">
        <v>85</v>
      </c>
      <c r="Z8" s="805"/>
      <c r="AA8" s="805"/>
      <c r="AB8" s="805"/>
      <c r="AC8" s="805"/>
      <c r="AD8" s="805"/>
      <c r="AE8" s="806"/>
      <c r="AF8" s="810" t="s">
        <v>86</v>
      </c>
      <c r="AG8" s="811" t="s">
        <v>87</v>
      </c>
      <c r="AH8" s="810" t="s">
        <v>87</v>
      </c>
      <c r="AI8" s="810"/>
      <c r="AJ8" s="810" t="s">
        <v>142</v>
      </c>
      <c r="AK8" s="810"/>
      <c r="AL8" s="74"/>
    </row>
    <row r="9" spans="1:46" ht="15" customHeight="1">
      <c r="A9" s="72" t="s">
        <v>88</v>
      </c>
      <c r="B9" s="802"/>
      <c r="C9" s="107" t="s">
        <v>89</v>
      </c>
      <c r="D9" s="149">
        <v>1</v>
      </c>
      <c r="E9" s="73">
        <v>2</v>
      </c>
      <c r="F9" s="73">
        <v>3</v>
      </c>
      <c r="G9" s="73">
        <v>4</v>
      </c>
      <c r="H9" s="73">
        <v>5</v>
      </c>
      <c r="I9" s="73">
        <v>6</v>
      </c>
      <c r="J9" s="150">
        <v>7</v>
      </c>
      <c r="K9" s="151">
        <v>8</v>
      </c>
      <c r="L9" s="73">
        <v>9</v>
      </c>
      <c r="M9" s="73">
        <v>10</v>
      </c>
      <c r="N9" s="73">
        <v>11</v>
      </c>
      <c r="O9" s="73">
        <v>12</v>
      </c>
      <c r="P9" s="73">
        <v>13</v>
      </c>
      <c r="Q9" s="152">
        <v>14</v>
      </c>
      <c r="R9" s="149">
        <v>15</v>
      </c>
      <c r="S9" s="73">
        <v>16</v>
      </c>
      <c r="T9" s="73">
        <v>17</v>
      </c>
      <c r="U9" s="73">
        <v>18</v>
      </c>
      <c r="V9" s="73">
        <v>19</v>
      </c>
      <c r="W9" s="73">
        <v>20</v>
      </c>
      <c r="X9" s="150">
        <v>21</v>
      </c>
      <c r="Y9" s="149">
        <v>22</v>
      </c>
      <c r="Z9" s="73">
        <v>23</v>
      </c>
      <c r="AA9" s="73">
        <v>24</v>
      </c>
      <c r="AB9" s="73">
        <v>25</v>
      </c>
      <c r="AC9" s="73">
        <v>26</v>
      </c>
      <c r="AD9" s="73">
        <v>27</v>
      </c>
      <c r="AE9" s="150">
        <v>28</v>
      </c>
      <c r="AF9" s="810"/>
      <c r="AG9" s="811"/>
      <c r="AH9" s="810"/>
      <c r="AI9" s="810"/>
      <c r="AJ9" s="810"/>
      <c r="AK9" s="810"/>
      <c r="AL9" s="74" t="s">
        <v>90</v>
      </c>
    </row>
    <row r="10" spans="1:46" ht="15" customHeight="1">
      <c r="A10" s="75"/>
      <c r="B10" s="803"/>
      <c r="C10" s="76"/>
      <c r="D10" s="153" t="s">
        <v>91</v>
      </c>
      <c r="E10" s="77" t="s">
        <v>92</v>
      </c>
      <c r="F10" s="77" t="s">
        <v>39</v>
      </c>
      <c r="G10" s="77" t="s">
        <v>40</v>
      </c>
      <c r="H10" s="77" t="s">
        <v>41</v>
      </c>
      <c r="I10" s="77" t="s">
        <v>77</v>
      </c>
      <c r="J10" s="154" t="s">
        <v>42</v>
      </c>
      <c r="K10" s="155" t="s">
        <v>91</v>
      </c>
      <c r="L10" s="77" t="s">
        <v>92</v>
      </c>
      <c r="M10" s="77" t="s">
        <v>39</v>
      </c>
      <c r="N10" s="77" t="s">
        <v>40</v>
      </c>
      <c r="O10" s="77" t="s">
        <v>41</v>
      </c>
      <c r="P10" s="77" t="s">
        <v>77</v>
      </c>
      <c r="Q10" s="156" t="s">
        <v>42</v>
      </c>
      <c r="R10" s="153" t="s">
        <v>91</v>
      </c>
      <c r="S10" s="77" t="s">
        <v>92</v>
      </c>
      <c r="T10" s="77" t="s">
        <v>39</v>
      </c>
      <c r="U10" s="77" t="s">
        <v>40</v>
      </c>
      <c r="V10" s="77" t="s">
        <v>41</v>
      </c>
      <c r="W10" s="77" t="s">
        <v>77</v>
      </c>
      <c r="X10" s="154" t="s">
        <v>42</v>
      </c>
      <c r="Y10" s="153" t="s">
        <v>91</v>
      </c>
      <c r="Z10" s="77" t="s">
        <v>92</v>
      </c>
      <c r="AA10" s="77" t="s">
        <v>39</v>
      </c>
      <c r="AB10" s="77" t="s">
        <v>40</v>
      </c>
      <c r="AC10" s="77" t="s">
        <v>41</v>
      </c>
      <c r="AD10" s="77" t="s">
        <v>77</v>
      </c>
      <c r="AE10" s="154" t="s">
        <v>42</v>
      </c>
      <c r="AF10" s="812"/>
      <c r="AG10" s="813"/>
      <c r="AH10" s="812"/>
      <c r="AI10" s="812"/>
      <c r="AJ10" s="812"/>
      <c r="AK10" s="812"/>
      <c r="AL10" s="78"/>
    </row>
    <row r="11" spans="1:46" ht="15" customHeight="1">
      <c r="A11" s="814" t="s">
        <v>45</v>
      </c>
      <c r="B11" s="815"/>
      <c r="C11" s="815"/>
      <c r="D11" s="157" t="s">
        <v>94</v>
      </c>
      <c r="E11" s="79" t="s">
        <v>94</v>
      </c>
      <c r="F11" s="79" t="s">
        <v>94</v>
      </c>
      <c r="G11" s="79" t="s">
        <v>94</v>
      </c>
      <c r="H11" s="79" t="s">
        <v>94</v>
      </c>
      <c r="I11" s="79" t="s">
        <v>94</v>
      </c>
      <c r="J11" s="158" t="s">
        <v>94</v>
      </c>
      <c r="K11" s="159" t="s">
        <v>94</v>
      </c>
      <c r="L11" s="79" t="s">
        <v>94</v>
      </c>
      <c r="M11" s="79" t="s">
        <v>94</v>
      </c>
      <c r="N11" s="79" t="s">
        <v>94</v>
      </c>
      <c r="O11" s="79" t="s">
        <v>94</v>
      </c>
      <c r="P11" s="79" t="s">
        <v>94</v>
      </c>
      <c r="Q11" s="160" t="s">
        <v>94</v>
      </c>
      <c r="R11" s="157" t="s">
        <v>94</v>
      </c>
      <c r="S11" s="79" t="s">
        <v>94</v>
      </c>
      <c r="T11" s="79" t="s">
        <v>94</v>
      </c>
      <c r="U11" s="79" t="s">
        <v>94</v>
      </c>
      <c r="V11" s="79" t="s">
        <v>94</v>
      </c>
      <c r="W11" s="79" t="s">
        <v>94</v>
      </c>
      <c r="X11" s="158" t="s">
        <v>94</v>
      </c>
      <c r="Y11" s="157" t="s">
        <v>94</v>
      </c>
      <c r="Z11" s="79" t="s">
        <v>94</v>
      </c>
      <c r="AA11" s="79" t="s">
        <v>94</v>
      </c>
      <c r="AB11" s="79" t="s">
        <v>94</v>
      </c>
      <c r="AC11" s="79" t="s">
        <v>94</v>
      </c>
      <c r="AD11" s="79" t="s">
        <v>94</v>
      </c>
      <c r="AE11" s="158" t="s">
        <v>94</v>
      </c>
      <c r="AF11" s="719"/>
      <c r="AG11" s="720"/>
      <c r="AH11" s="719"/>
      <c r="AI11" s="719"/>
      <c r="AJ11" s="719"/>
      <c r="AK11" s="719"/>
      <c r="AL11" s="80"/>
      <c r="AM11" s="81"/>
      <c r="AN11" s="81"/>
      <c r="AO11" s="81"/>
      <c r="AP11" s="81"/>
    </row>
    <row r="12" spans="1:46" ht="15" customHeight="1">
      <c r="A12" s="692" t="s">
        <v>176</v>
      </c>
      <c r="B12" s="793" t="s">
        <v>177</v>
      </c>
      <c r="C12" s="799" t="s">
        <v>178</v>
      </c>
      <c r="D12" s="163" t="s">
        <v>179</v>
      </c>
      <c r="E12" s="82" t="s">
        <v>179</v>
      </c>
      <c r="F12" s="82" t="s">
        <v>179</v>
      </c>
      <c r="G12" s="82" t="s">
        <v>179</v>
      </c>
      <c r="H12" s="82" t="s">
        <v>179</v>
      </c>
      <c r="I12" s="82"/>
      <c r="J12" s="162"/>
      <c r="K12" s="163" t="s">
        <v>179</v>
      </c>
      <c r="L12" s="82" t="s">
        <v>179</v>
      </c>
      <c r="M12" s="82" t="s">
        <v>179</v>
      </c>
      <c r="N12" s="82" t="s">
        <v>179</v>
      </c>
      <c r="O12" s="82" t="s">
        <v>179</v>
      </c>
      <c r="P12" s="82"/>
      <c r="Q12" s="164"/>
      <c r="R12" s="161" t="s">
        <v>179</v>
      </c>
      <c r="S12" s="82" t="s">
        <v>179</v>
      </c>
      <c r="T12" s="82" t="s">
        <v>179</v>
      </c>
      <c r="U12" s="82" t="s">
        <v>179</v>
      </c>
      <c r="V12" s="82" t="s">
        <v>179</v>
      </c>
      <c r="W12" s="82"/>
      <c r="X12" s="162"/>
      <c r="Y12" s="161" t="s">
        <v>179</v>
      </c>
      <c r="Z12" s="82" t="s">
        <v>179</v>
      </c>
      <c r="AA12" s="82" t="s">
        <v>179</v>
      </c>
      <c r="AB12" s="82" t="s">
        <v>179</v>
      </c>
      <c r="AC12" s="82" t="s">
        <v>179</v>
      </c>
      <c r="AD12" s="82"/>
      <c r="AE12" s="162"/>
      <c r="AF12" s="713">
        <f>SUMIF(D13:AE13,"&gt;0")</f>
        <v>6.6666666666666643</v>
      </c>
      <c r="AG12" s="714"/>
      <c r="AH12" s="702">
        <f>AF12/4</f>
        <v>1.6666666666666661</v>
      </c>
      <c r="AI12" s="703"/>
      <c r="AJ12" s="795">
        <f>ROUNDDOWN(AH12/$AC$55,1)</f>
        <v>1</v>
      </c>
      <c r="AK12" s="796"/>
      <c r="AL12" s="80"/>
      <c r="AM12" s="81"/>
      <c r="AN12" s="81"/>
      <c r="AO12" s="81"/>
      <c r="AP12" s="81"/>
      <c r="AQ12" s="106"/>
      <c r="AR12" s="106"/>
      <c r="AS12" s="106"/>
      <c r="AT12" s="106"/>
    </row>
    <row r="13" spans="1:46" ht="15" customHeight="1">
      <c r="A13" s="710"/>
      <c r="B13" s="794"/>
      <c r="C13" s="801"/>
      <c r="D13" s="168">
        <f t="shared" ref="D13:AE13" si="0">VLOOKUP(D12,$B$59:$I$67,2,1)</f>
        <v>0.33333333333333331</v>
      </c>
      <c r="E13" s="166">
        <f t="shared" si="0"/>
        <v>0.33333333333333331</v>
      </c>
      <c r="F13" s="166">
        <f t="shared" si="0"/>
        <v>0.33333333333333331</v>
      </c>
      <c r="G13" s="166">
        <f t="shared" si="0"/>
        <v>0.33333333333333331</v>
      </c>
      <c r="H13" s="166">
        <f t="shared" si="0"/>
        <v>0.33333333333333331</v>
      </c>
      <c r="I13" s="166" t="e">
        <f t="shared" si="0"/>
        <v>#N/A</v>
      </c>
      <c r="J13" s="167" t="e">
        <f t="shared" si="0"/>
        <v>#N/A</v>
      </c>
      <c r="K13" s="168">
        <f t="shared" si="0"/>
        <v>0.33333333333333331</v>
      </c>
      <c r="L13" s="166">
        <f t="shared" si="0"/>
        <v>0.33333333333333331</v>
      </c>
      <c r="M13" s="166">
        <f t="shared" si="0"/>
        <v>0.33333333333333331</v>
      </c>
      <c r="N13" s="166">
        <f t="shared" si="0"/>
        <v>0.33333333333333331</v>
      </c>
      <c r="O13" s="166">
        <f t="shared" si="0"/>
        <v>0.33333333333333331</v>
      </c>
      <c r="P13" s="166" t="e">
        <f t="shared" si="0"/>
        <v>#N/A</v>
      </c>
      <c r="Q13" s="169" t="e">
        <f t="shared" si="0"/>
        <v>#N/A</v>
      </c>
      <c r="R13" s="165">
        <f t="shared" si="0"/>
        <v>0.33333333333333331</v>
      </c>
      <c r="S13" s="166">
        <f t="shared" si="0"/>
        <v>0.33333333333333331</v>
      </c>
      <c r="T13" s="166">
        <f t="shared" si="0"/>
        <v>0.33333333333333331</v>
      </c>
      <c r="U13" s="166">
        <f t="shared" si="0"/>
        <v>0.33333333333333331</v>
      </c>
      <c r="V13" s="166">
        <f t="shared" si="0"/>
        <v>0.33333333333333331</v>
      </c>
      <c r="W13" s="166" t="e">
        <f t="shared" si="0"/>
        <v>#N/A</v>
      </c>
      <c r="X13" s="167" t="e">
        <f t="shared" si="0"/>
        <v>#N/A</v>
      </c>
      <c r="Y13" s="165">
        <f t="shared" si="0"/>
        <v>0.33333333333333331</v>
      </c>
      <c r="Z13" s="166">
        <f t="shared" si="0"/>
        <v>0.33333333333333331</v>
      </c>
      <c r="AA13" s="166">
        <f t="shared" si="0"/>
        <v>0.33333333333333331</v>
      </c>
      <c r="AB13" s="166">
        <f t="shared" si="0"/>
        <v>0.33333333333333331</v>
      </c>
      <c r="AC13" s="166">
        <f t="shared" si="0"/>
        <v>0.33333333333333331</v>
      </c>
      <c r="AD13" s="166" t="e">
        <f t="shared" si="0"/>
        <v>#N/A</v>
      </c>
      <c r="AE13" s="167" t="e">
        <f t="shared" si="0"/>
        <v>#N/A</v>
      </c>
      <c r="AF13" s="700"/>
      <c r="AG13" s="701"/>
      <c r="AH13" s="704"/>
      <c r="AI13" s="705"/>
      <c r="AJ13" s="797"/>
      <c r="AK13" s="798"/>
      <c r="AL13" s="80"/>
      <c r="AM13" s="81"/>
      <c r="AN13" s="81"/>
      <c r="AO13" s="81"/>
      <c r="AP13" s="81"/>
      <c r="AQ13" s="106"/>
      <c r="AR13" s="106"/>
      <c r="AS13" s="106"/>
      <c r="AT13" s="106"/>
    </row>
    <row r="14" spans="1:46" ht="15" customHeight="1">
      <c r="A14" s="692" t="s">
        <v>402</v>
      </c>
      <c r="B14" s="793" t="s">
        <v>180</v>
      </c>
      <c r="C14" s="799" t="s">
        <v>181</v>
      </c>
      <c r="D14" s="183" t="s">
        <v>182</v>
      </c>
      <c r="E14" s="184" t="s">
        <v>182</v>
      </c>
      <c r="F14" s="184" t="s">
        <v>182</v>
      </c>
      <c r="G14" s="184" t="s">
        <v>182</v>
      </c>
      <c r="H14" s="185" t="s">
        <v>182</v>
      </c>
      <c r="I14" s="82"/>
      <c r="J14" s="162"/>
      <c r="K14" s="163" t="s">
        <v>182</v>
      </c>
      <c r="L14" s="82" t="s">
        <v>182</v>
      </c>
      <c r="M14" s="82" t="s">
        <v>182</v>
      </c>
      <c r="N14" s="82" t="s">
        <v>182</v>
      </c>
      <c r="O14" s="82" t="s">
        <v>182</v>
      </c>
      <c r="P14" s="82"/>
      <c r="Q14" s="164"/>
      <c r="R14" s="161" t="s">
        <v>182</v>
      </c>
      <c r="S14" s="82" t="s">
        <v>182</v>
      </c>
      <c r="T14" s="82" t="s">
        <v>182</v>
      </c>
      <c r="U14" s="82" t="s">
        <v>182</v>
      </c>
      <c r="V14" s="82" t="s">
        <v>182</v>
      </c>
      <c r="W14" s="82"/>
      <c r="X14" s="162"/>
      <c r="Y14" s="161" t="s">
        <v>182</v>
      </c>
      <c r="Z14" s="82" t="s">
        <v>182</v>
      </c>
      <c r="AA14" s="82" t="s">
        <v>182</v>
      </c>
      <c r="AB14" s="82" t="s">
        <v>182</v>
      </c>
      <c r="AC14" s="82" t="s">
        <v>182</v>
      </c>
      <c r="AD14" s="82"/>
      <c r="AE14" s="162"/>
      <c r="AF14" s="713">
        <f>SUMIF(D15:AE15,"&gt;0")</f>
        <v>1.6666666666666656</v>
      </c>
      <c r="AG14" s="714"/>
      <c r="AH14" s="702">
        <f t="shared" ref="AH14" si="1">AF14/4</f>
        <v>0.41666666666666641</v>
      </c>
      <c r="AI14" s="703"/>
      <c r="AJ14" s="795">
        <f>ROUNDDOWN(AH14/$AC$55,1)</f>
        <v>0.2</v>
      </c>
      <c r="AK14" s="796"/>
      <c r="AL14" s="80"/>
      <c r="AM14" s="81"/>
      <c r="AN14" s="81"/>
      <c r="AO14" s="81"/>
      <c r="AP14" s="81"/>
      <c r="AQ14" s="106"/>
      <c r="AR14" s="106"/>
      <c r="AS14" s="106"/>
      <c r="AT14" s="106"/>
    </row>
    <row r="15" spans="1:46" ht="15" customHeight="1">
      <c r="A15" s="710"/>
      <c r="B15" s="794"/>
      <c r="C15" s="801"/>
      <c r="D15" s="168">
        <f t="shared" ref="D15:AE15" si="2">VLOOKUP(D14,$B$59:$I$67,2,1)</f>
        <v>8.3333333333333315E-2</v>
      </c>
      <c r="E15" s="166">
        <f t="shared" si="2"/>
        <v>8.3333333333333315E-2</v>
      </c>
      <c r="F15" s="166">
        <f t="shared" si="2"/>
        <v>8.3333333333333315E-2</v>
      </c>
      <c r="G15" s="166">
        <f t="shared" si="2"/>
        <v>8.3333333333333315E-2</v>
      </c>
      <c r="H15" s="166">
        <f t="shared" si="2"/>
        <v>8.3333333333333315E-2</v>
      </c>
      <c r="I15" s="166" t="e">
        <f t="shared" si="2"/>
        <v>#N/A</v>
      </c>
      <c r="J15" s="167" t="e">
        <f t="shared" si="2"/>
        <v>#N/A</v>
      </c>
      <c r="K15" s="168">
        <f t="shared" si="2"/>
        <v>8.3333333333333315E-2</v>
      </c>
      <c r="L15" s="166">
        <f t="shared" si="2"/>
        <v>8.3333333333333315E-2</v>
      </c>
      <c r="M15" s="166">
        <f t="shared" si="2"/>
        <v>8.3333333333333315E-2</v>
      </c>
      <c r="N15" s="166">
        <f t="shared" si="2"/>
        <v>8.3333333333333315E-2</v>
      </c>
      <c r="O15" s="166">
        <f t="shared" si="2"/>
        <v>8.3333333333333315E-2</v>
      </c>
      <c r="P15" s="166" t="e">
        <f t="shared" si="2"/>
        <v>#N/A</v>
      </c>
      <c r="Q15" s="169" t="e">
        <f t="shared" si="2"/>
        <v>#N/A</v>
      </c>
      <c r="R15" s="165">
        <f t="shared" si="2"/>
        <v>8.3333333333333315E-2</v>
      </c>
      <c r="S15" s="166">
        <f t="shared" si="2"/>
        <v>8.3333333333333315E-2</v>
      </c>
      <c r="T15" s="166">
        <f t="shared" si="2"/>
        <v>8.3333333333333315E-2</v>
      </c>
      <c r="U15" s="166">
        <f t="shared" si="2"/>
        <v>8.3333333333333315E-2</v>
      </c>
      <c r="V15" s="166">
        <f t="shared" si="2"/>
        <v>8.3333333333333315E-2</v>
      </c>
      <c r="W15" s="166" t="e">
        <f t="shared" si="2"/>
        <v>#N/A</v>
      </c>
      <c r="X15" s="167" t="e">
        <f t="shared" si="2"/>
        <v>#N/A</v>
      </c>
      <c r="Y15" s="165">
        <f t="shared" si="2"/>
        <v>8.3333333333333315E-2</v>
      </c>
      <c r="Z15" s="166">
        <f t="shared" si="2"/>
        <v>8.3333333333333315E-2</v>
      </c>
      <c r="AA15" s="166">
        <f t="shared" si="2"/>
        <v>8.3333333333333315E-2</v>
      </c>
      <c r="AB15" s="166">
        <f t="shared" si="2"/>
        <v>8.3333333333333315E-2</v>
      </c>
      <c r="AC15" s="166">
        <f t="shared" si="2"/>
        <v>8.3333333333333315E-2</v>
      </c>
      <c r="AD15" s="166" t="e">
        <f t="shared" si="2"/>
        <v>#N/A</v>
      </c>
      <c r="AE15" s="167" t="e">
        <f t="shared" si="2"/>
        <v>#N/A</v>
      </c>
      <c r="AF15" s="700"/>
      <c r="AG15" s="701"/>
      <c r="AH15" s="704"/>
      <c r="AI15" s="705"/>
      <c r="AJ15" s="797"/>
      <c r="AK15" s="798"/>
      <c r="AL15" s="80"/>
      <c r="AM15" s="81"/>
      <c r="AN15" s="81"/>
      <c r="AO15" s="81"/>
      <c r="AP15" s="81"/>
      <c r="AQ15" s="106"/>
      <c r="AR15" s="106"/>
      <c r="AS15" s="106"/>
      <c r="AT15" s="106"/>
    </row>
    <row r="16" spans="1:46" ht="15" customHeight="1">
      <c r="A16" s="692" t="s">
        <v>402</v>
      </c>
      <c r="B16" s="793" t="s">
        <v>180</v>
      </c>
      <c r="C16" s="799" t="s">
        <v>183</v>
      </c>
      <c r="D16" s="163" t="s">
        <v>184</v>
      </c>
      <c r="E16" s="82" t="s">
        <v>184</v>
      </c>
      <c r="F16" s="82" t="s">
        <v>184</v>
      </c>
      <c r="G16" s="82" t="s">
        <v>184</v>
      </c>
      <c r="H16" s="82" t="s">
        <v>184</v>
      </c>
      <c r="I16" s="82"/>
      <c r="J16" s="162"/>
      <c r="K16" s="163" t="s">
        <v>184</v>
      </c>
      <c r="L16" s="82" t="s">
        <v>184</v>
      </c>
      <c r="M16" s="82" t="s">
        <v>184</v>
      </c>
      <c r="N16" s="82" t="s">
        <v>184</v>
      </c>
      <c r="O16" s="82" t="s">
        <v>184</v>
      </c>
      <c r="P16" s="82"/>
      <c r="Q16" s="164"/>
      <c r="R16" s="161" t="s">
        <v>184</v>
      </c>
      <c r="S16" s="82" t="s">
        <v>184</v>
      </c>
      <c r="T16" s="82" t="s">
        <v>184</v>
      </c>
      <c r="U16" s="82" t="s">
        <v>184</v>
      </c>
      <c r="V16" s="82" t="s">
        <v>184</v>
      </c>
      <c r="W16" s="82"/>
      <c r="X16" s="162"/>
      <c r="Y16" s="161" t="s">
        <v>184</v>
      </c>
      <c r="Z16" s="82" t="s">
        <v>184</v>
      </c>
      <c r="AA16" s="82" t="s">
        <v>184</v>
      </c>
      <c r="AB16" s="82" t="s">
        <v>184</v>
      </c>
      <c r="AC16" s="82" t="s">
        <v>184</v>
      </c>
      <c r="AD16" s="82"/>
      <c r="AE16" s="162"/>
      <c r="AF16" s="713">
        <f>SUMIF(D17:AE17,"&gt;0")</f>
        <v>4.1666666666666634</v>
      </c>
      <c r="AG16" s="714"/>
      <c r="AH16" s="702">
        <f t="shared" ref="AH16" si="3">AF16/4</f>
        <v>1.0416666666666659</v>
      </c>
      <c r="AI16" s="703"/>
      <c r="AJ16" s="795">
        <f>ROUNDDOWN(AH16/$AC$55,1)</f>
        <v>0.6</v>
      </c>
      <c r="AK16" s="796"/>
      <c r="AL16" s="80"/>
      <c r="AM16" s="81"/>
      <c r="AN16" s="81"/>
      <c r="AO16" s="81"/>
      <c r="AP16" s="81"/>
      <c r="AQ16" s="106"/>
      <c r="AR16" s="106"/>
      <c r="AS16" s="106"/>
      <c r="AT16" s="106"/>
    </row>
    <row r="17" spans="1:46" ht="15" customHeight="1">
      <c r="A17" s="710"/>
      <c r="B17" s="794"/>
      <c r="C17" s="800"/>
      <c r="D17" s="168">
        <f t="shared" ref="D17:AE17" si="4">VLOOKUP(D16,$B$59:$I$67,2,1)</f>
        <v>0.20833333333333326</v>
      </c>
      <c r="E17" s="166">
        <f t="shared" si="4"/>
        <v>0.20833333333333326</v>
      </c>
      <c r="F17" s="166">
        <f t="shared" si="4"/>
        <v>0.20833333333333326</v>
      </c>
      <c r="G17" s="166">
        <f t="shared" si="4"/>
        <v>0.20833333333333326</v>
      </c>
      <c r="H17" s="166">
        <f t="shared" si="4"/>
        <v>0.20833333333333326</v>
      </c>
      <c r="I17" s="166" t="e">
        <f t="shared" si="4"/>
        <v>#N/A</v>
      </c>
      <c r="J17" s="167" t="e">
        <f t="shared" si="4"/>
        <v>#N/A</v>
      </c>
      <c r="K17" s="168">
        <f t="shared" si="4"/>
        <v>0.20833333333333326</v>
      </c>
      <c r="L17" s="166">
        <f t="shared" si="4"/>
        <v>0.20833333333333326</v>
      </c>
      <c r="M17" s="166">
        <f t="shared" si="4"/>
        <v>0.20833333333333326</v>
      </c>
      <c r="N17" s="166">
        <f t="shared" si="4"/>
        <v>0.20833333333333326</v>
      </c>
      <c r="O17" s="166">
        <f t="shared" si="4"/>
        <v>0.20833333333333326</v>
      </c>
      <c r="P17" s="166" t="e">
        <f t="shared" si="4"/>
        <v>#N/A</v>
      </c>
      <c r="Q17" s="169" t="e">
        <f t="shared" si="4"/>
        <v>#N/A</v>
      </c>
      <c r="R17" s="165">
        <f t="shared" si="4"/>
        <v>0.20833333333333326</v>
      </c>
      <c r="S17" s="166">
        <f t="shared" si="4"/>
        <v>0.20833333333333326</v>
      </c>
      <c r="T17" s="166">
        <f t="shared" si="4"/>
        <v>0.20833333333333326</v>
      </c>
      <c r="U17" s="166">
        <f t="shared" si="4"/>
        <v>0.20833333333333326</v>
      </c>
      <c r="V17" s="166">
        <f t="shared" si="4"/>
        <v>0.20833333333333326</v>
      </c>
      <c r="W17" s="166" t="e">
        <f t="shared" si="4"/>
        <v>#N/A</v>
      </c>
      <c r="X17" s="167" t="e">
        <f t="shared" si="4"/>
        <v>#N/A</v>
      </c>
      <c r="Y17" s="165">
        <f t="shared" si="4"/>
        <v>0.20833333333333326</v>
      </c>
      <c r="Z17" s="166">
        <f t="shared" si="4"/>
        <v>0.20833333333333326</v>
      </c>
      <c r="AA17" s="166">
        <f t="shared" si="4"/>
        <v>0.20833333333333326</v>
      </c>
      <c r="AB17" s="166">
        <f t="shared" si="4"/>
        <v>0.20833333333333326</v>
      </c>
      <c r="AC17" s="166">
        <f t="shared" si="4"/>
        <v>0.20833333333333326</v>
      </c>
      <c r="AD17" s="166" t="e">
        <f t="shared" si="4"/>
        <v>#N/A</v>
      </c>
      <c r="AE17" s="167" t="e">
        <f t="shared" si="4"/>
        <v>#N/A</v>
      </c>
      <c r="AF17" s="700"/>
      <c r="AG17" s="701"/>
      <c r="AH17" s="704"/>
      <c r="AI17" s="705"/>
      <c r="AJ17" s="797"/>
      <c r="AK17" s="798"/>
      <c r="AL17" s="80"/>
      <c r="AM17" s="81"/>
      <c r="AN17" s="81"/>
      <c r="AO17" s="81"/>
      <c r="AP17" s="81"/>
      <c r="AQ17" s="106"/>
      <c r="AR17" s="106"/>
      <c r="AS17" s="106"/>
      <c r="AT17" s="106"/>
    </row>
    <row r="18" spans="1:46" ht="15" customHeight="1">
      <c r="A18" s="692" t="s">
        <v>402</v>
      </c>
      <c r="B18" s="793" t="s">
        <v>180</v>
      </c>
      <c r="C18" s="799" t="s">
        <v>185</v>
      </c>
      <c r="D18" s="183" t="s">
        <v>182</v>
      </c>
      <c r="E18" s="184" t="s">
        <v>182</v>
      </c>
      <c r="F18" s="184" t="s">
        <v>182</v>
      </c>
      <c r="G18" s="184" t="s">
        <v>182</v>
      </c>
      <c r="H18" s="185" t="s">
        <v>182</v>
      </c>
      <c r="I18" s="82"/>
      <c r="J18" s="162"/>
      <c r="K18" s="163" t="s">
        <v>182</v>
      </c>
      <c r="L18" s="82" t="s">
        <v>182</v>
      </c>
      <c r="M18" s="82" t="s">
        <v>182</v>
      </c>
      <c r="N18" s="82" t="s">
        <v>182</v>
      </c>
      <c r="O18" s="82" t="s">
        <v>182</v>
      </c>
      <c r="P18" s="82"/>
      <c r="Q18" s="164"/>
      <c r="R18" s="161" t="s">
        <v>182</v>
      </c>
      <c r="S18" s="82" t="s">
        <v>182</v>
      </c>
      <c r="T18" s="82" t="s">
        <v>182</v>
      </c>
      <c r="U18" s="82" t="s">
        <v>182</v>
      </c>
      <c r="V18" s="82" t="s">
        <v>182</v>
      </c>
      <c r="W18" s="82"/>
      <c r="X18" s="162"/>
      <c r="Y18" s="161" t="s">
        <v>182</v>
      </c>
      <c r="Z18" s="82" t="s">
        <v>182</v>
      </c>
      <c r="AA18" s="82" t="s">
        <v>182</v>
      </c>
      <c r="AB18" s="82" t="s">
        <v>182</v>
      </c>
      <c r="AC18" s="82" t="s">
        <v>182</v>
      </c>
      <c r="AD18" s="82"/>
      <c r="AE18" s="162"/>
      <c r="AF18" s="713">
        <f>SUMIF(D19:AE19,"&gt;0")</f>
        <v>1.6666666666666656</v>
      </c>
      <c r="AG18" s="714"/>
      <c r="AH18" s="702">
        <f t="shared" ref="AH18" si="5">AF18/4</f>
        <v>0.41666666666666641</v>
      </c>
      <c r="AI18" s="703"/>
      <c r="AJ18" s="795">
        <f>ROUNDDOWN(AH18/$AC$55,1)</f>
        <v>0.2</v>
      </c>
      <c r="AK18" s="796"/>
      <c r="AL18" s="80"/>
      <c r="AM18" s="81"/>
      <c r="AN18" s="81"/>
      <c r="AO18" s="81"/>
      <c r="AP18" s="81"/>
      <c r="AQ18" s="106"/>
      <c r="AR18" s="106"/>
      <c r="AS18" s="106"/>
      <c r="AT18" s="106"/>
    </row>
    <row r="19" spans="1:46" ht="15" customHeight="1">
      <c r="A19" s="710"/>
      <c r="B19" s="794"/>
      <c r="C19" s="801"/>
      <c r="D19" s="168">
        <f t="shared" ref="D19:AE19" si="6">VLOOKUP(D18,$B$59:$I$67,2,1)</f>
        <v>8.3333333333333315E-2</v>
      </c>
      <c r="E19" s="166">
        <f t="shared" si="6"/>
        <v>8.3333333333333315E-2</v>
      </c>
      <c r="F19" s="166">
        <f t="shared" si="6"/>
        <v>8.3333333333333315E-2</v>
      </c>
      <c r="G19" s="166">
        <f t="shared" si="6"/>
        <v>8.3333333333333315E-2</v>
      </c>
      <c r="H19" s="166">
        <f t="shared" si="6"/>
        <v>8.3333333333333315E-2</v>
      </c>
      <c r="I19" s="166" t="e">
        <f t="shared" si="6"/>
        <v>#N/A</v>
      </c>
      <c r="J19" s="167" t="e">
        <f t="shared" si="6"/>
        <v>#N/A</v>
      </c>
      <c r="K19" s="168">
        <f t="shared" si="6"/>
        <v>8.3333333333333315E-2</v>
      </c>
      <c r="L19" s="166">
        <f t="shared" si="6"/>
        <v>8.3333333333333315E-2</v>
      </c>
      <c r="M19" s="166">
        <f t="shared" si="6"/>
        <v>8.3333333333333315E-2</v>
      </c>
      <c r="N19" s="166">
        <f t="shared" si="6"/>
        <v>8.3333333333333315E-2</v>
      </c>
      <c r="O19" s="166">
        <f t="shared" si="6"/>
        <v>8.3333333333333315E-2</v>
      </c>
      <c r="P19" s="166" t="e">
        <f t="shared" si="6"/>
        <v>#N/A</v>
      </c>
      <c r="Q19" s="169" t="e">
        <f t="shared" si="6"/>
        <v>#N/A</v>
      </c>
      <c r="R19" s="165">
        <f t="shared" si="6"/>
        <v>8.3333333333333315E-2</v>
      </c>
      <c r="S19" s="166">
        <f t="shared" si="6"/>
        <v>8.3333333333333315E-2</v>
      </c>
      <c r="T19" s="166">
        <f t="shared" si="6"/>
        <v>8.3333333333333315E-2</v>
      </c>
      <c r="U19" s="166">
        <f t="shared" si="6"/>
        <v>8.3333333333333315E-2</v>
      </c>
      <c r="V19" s="166">
        <f t="shared" si="6"/>
        <v>8.3333333333333315E-2</v>
      </c>
      <c r="W19" s="166" t="e">
        <f t="shared" si="6"/>
        <v>#N/A</v>
      </c>
      <c r="X19" s="167" t="e">
        <f t="shared" si="6"/>
        <v>#N/A</v>
      </c>
      <c r="Y19" s="165">
        <f t="shared" si="6"/>
        <v>8.3333333333333315E-2</v>
      </c>
      <c r="Z19" s="166">
        <f t="shared" si="6"/>
        <v>8.3333333333333315E-2</v>
      </c>
      <c r="AA19" s="166">
        <f t="shared" si="6"/>
        <v>8.3333333333333315E-2</v>
      </c>
      <c r="AB19" s="166">
        <f t="shared" si="6"/>
        <v>8.3333333333333315E-2</v>
      </c>
      <c r="AC19" s="166">
        <f t="shared" si="6"/>
        <v>8.3333333333333315E-2</v>
      </c>
      <c r="AD19" s="166" t="e">
        <f t="shared" si="6"/>
        <v>#N/A</v>
      </c>
      <c r="AE19" s="167" t="e">
        <f t="shared" si="6"/>
        <v>#N/A</v>
      </c>
      <c r="AF19" s="700"/>
      <c r="AG19" s="701"/>
      <c r="AH19" s="704"/>
      <c r="AI19" s="705"/>
      <c r="AJ19" s="797"/>
      <c r="AK19" s="798"/>
      <c r="AL19" s="80"/>
      <c r="AM19" s="81"/>
      <c r="AN19" s="81"/>
      <c r="AO19" s="81"/>
      <c r="AP19" s="81"/>
      <c r="AQ19" s="106"/>
      <c r="AR19" s="106"/>
      <c r="AS19" s="106"/>
      <c r="AT19" s="106"/>
    </row>
    <row r="20" spans="1:46" ht="15" customHeight="1">
      <c r="A20" s="692" t="s">
        <v>402</v>
      </c>
      <c r="B20" s="793" t="s">
        <v>180</v>
      </c>
      <c r="C20" s="799" t="s">
        <v>186</v>
      </c>
      <c r="D20" s="163" t="s">
        <v>184</v>
      </c>
      <c r="E20" s="82" t="s">
        <v>184</v>
      </c>
      <c r="F20" s="82" t="s">
        <v>184</v>
      </c>
      <c r="G20" s="82" t="s">
        <v>184</v>
      </c>
      <c r="H20" s="82" t="s">
        <v>184</v>
      </c>
      <c r="I20" s="82"/>
      <c r="J20" s="162"/>
      <c r="K20" s="163" t="s">
        <v>184</v>
      </c>
      <c r="L20" s="82" t="s">
        <v>184</v>
      </c>
      <c r="M20" s="82" t="s">
        <v>184</v>
      </c>
      <c r="N20" s="82" t="s">
        <v>184</v>
      </c>
      <c r="O20" s="82" t="s">
        <v>184</v>
      </c>
      <c r="P20" s="82"/>
      <c r="Q20" s="164"/>
      <c r="R20" s="161" t="s">
        <v>184</v>
      </c>
      <c r="S20" s="82" t="s">
        <v>184</v>
      </c>
      <c r="T20" s="82" t="s">
        <v>184</v>
      </c>
      <c r="U20" s="82" t="s">
        <v>184</v>
      </c>
      <c r="V20" s="82" t="s">
        <v>184</v>
      </c>
      <c r="W20" s="82"/>
      <c r="X20" s="162"/>
      <c r="Y20" s="161" t="s">
        <v>184</v>
      </c>
      <c r="Z20" s="82" t="s">
        <v>184</v>
      </c>
      <c r="AA20" s="82" t="s">
        <v>184</v>
      </c>
      <c r="AB20" s="82" t="s">
        <v>184</v>
      </c>
      <c r="AC20" s="82" t="s">
        <v>184</v>
      </c>
      <c r="AD20" s="82"/>
      <c r="AE20" s="162"/>
      <c r="AF20" s="713">
        <f>SUMIF(D21:AE21,"&gt;0")</f>
        <v>4.1666666666666634</v>
      </c>
      <c r="AG20" s="714"/>
      <c r="AH20" s="702">
        <f t="shared" ref="AH20" si="7">AF20/4</f>
        <v>1.0416666666666659</v>
      </c>
      <c r="AI20" s="703"/>
      <c r="AJ20" s="795">
        <f>ROUNDDOWN(AH20/$AC$55,1)</f>
        <v>0.6</v>
      </c>
      <c r="AK20" s="796"/>
      <c r="AL20" s="80"/>
      <c r="AM20" s="81"/>
      <c r="AN20" s="81"/>
      <c r="AO20" s="81"/>
      <c r="AP20" s="81"/>
      <c r="AQ20" s="106"/>
      <c r="AR20" s="106"/>
      <c r="AS20" s="106"/>
      <c r="AT20" s="106"/>
    </row>
    <row r="21" spans="1:46" ht="15" customHeight="1">
      <c r="A21" s="710"/>
      <c r="B21" s="794"/>
      <c r="C21" s="800"/>
      <c r="D21" s="168">
        <f t="shared" ref="D21:AE21" si="8">VLOOKUP(D20,$B$59:$I$67,2,1)</f>
        <v>0.20833333333333326</v>
      </c>
      <c r="E21" s="166">
        <f t="shared" si="8"/>
        <v>0.20833333333333326</v>
      </c>
      <c r="F21" s="166">
        <f t="shared" si="8"/>
        <v>0.20833333333333326</v>
      </c>
      <c r="G21" s="166">
        <f t="shared" si="8"/>
        <v>0.20833333333333326</v>
      </c>
      <c r="H21" s="166">
        <f t="shared" si="8"/>
        <v>0.20833333333333326</v>
      </c>
      <c r="I21" s="166" t="e">
        <f t="shared" si="8"/>
        <v>#N/A</v>
      </c>
      <c r="J21" s="167" t="e">
        <f t="shared" si="8"/>
        <v>#N/A</v>
      </c>
      <c r="K21" s="168">
        <f t="shared" si="8"/>
        <v>0.20833333333333326</v>
      </c>
      <c r="L21" s="166">
        <f t="shared" si="8"/>
        <v>0.20833333333333326</v>
      </c>
      <c r="M21" s="166">
        <f t="shared" si="8"/>
        <v>0.20833333333333326</v>
      </c>
      <c r="N21" s="166">
        <f t="shared" si="8"/>
        <v>0.20833333333333326</v>
      </c>
      <c r="O21" s="166">
        <f t="shared" si="8"/>
        <v>0.20833333333333326</v>
      </c>
      <c r="P21" s="166" t="e">
        <f t="shared" si="8"/>
        <v>#N/A</v>
      </c>
      <c r="Q21" s="169" t="e">
        <f t="shared" si="8"/>
        <v>#N/A</v>
      </c>
      <c r="R21" s="165">
        <f t="shared" si="8"/>
        <v>0.20833333333333326</v>
      </c>
      <c r="S21" s="166">
        <f t="shared" si="8"/>
        <v>0.20833333333333326</v>
      </c>
      <c r="T21" s="166">
        <f t="shared" si="8"/>
        <v>0.20833333333333326</v>
      </c>
      <c r="U21" s="166">
        <f t="shared" si="8"/>
        <v>0.20833333333333326</v>
      </c>
      <c r="V21" s="166">
        <f t="shared" si="8"/>
        <v>0.20833333333333326</v>
      </c>
      <c r="W21" s="166" t="e">
        <f t="shared" si="8"/>
        <v>#N/A</v>
      </c>
      <c r="X21" s="167" t="e">
        <f t="shared" si="8"/>
        <v>#N/A</v>
      </c>
      <c r="Y21" s="165">
        <f t="shared" si="8"/>
        <v>0.20833333333333326</v>
      </c>
      <c r="Z21" s="166">
        <f t="shared" si="8"/>
        <v>0.20833333333333326</v>
      </c>
      <c r="AA21" s="166">
        <f t="shared" si="8"/>
        <v>0.20833333333333326</v>
      </c>
      <c r="AB21" s="166">
        <f t="shared" si="8"/>
        <v>0.20833333333333326</v>
      </c>
      <c r="AC21" s="166">
        <f t="shared" si="8"/>
        <v>0.20833333333333326</v>
      </c>
      <c r="AD21" s="166" t="e">
        <f t="shared" si="8"/>
        <v>#N/A</v>
      </c>
      <c r="AE21" s="167" t="e">
        <f t="shared" si="8"/>
        <v>#N/A</v>
      </c>
      <c r="AF21" s="700"/>
      <c r="AG21" s="701"/>
      <c r="AH21" s="704"/>
      <c r="AI21" s="705"/>
      <c r="AJ21" s="797"/>
      <c r="AK21" s="798"/>
      <c r="AL21" s="80"/>
      <c r="AM21" s="81"/>
      <c r="AN21" s="81"/>
      <c r="AO21" s="81"/>
      <c r="AP21" s="81"/>
      <c r="AQ21" s="106"/>
      <c r="AR21" s="106"/>
      <c r="AS21" s="106"/>
      <c r="AT21" s="106"/>
    </row>
    <row r="22" spans="1:46" ht="15" customHeight="1">
      <c r="A22" s="692" t="s">
        <v>402</v>
      </c>
      <c r="B22" s="793" t="s">
        <v>177</v>
      </c>
      <c r="C22" s="696" t="s">
        <v>187</v>
      </c>
      <c r="D22" s="161"/>
      <c r="E22" s="82"/>
      <c r="F22" s="82"/>
      <c r="G22" s="82"/>
      <c r="H22" s="82"/>
      <c r="I22" s="82" t="s">
        <v>179</v>
      </c>
      <c r="J22" s="162" t="s">
        <v>179</v>
      </c>
      <c r="K22" s="163"/>
      <c r="L22" s="82"/>
      <c r="M22" s="82"/>
      <c r="N22" s="82"/>
      <c r="O22" s="82"/>
      <c r="P22" s="82" t="s">
        <v>179</v>
      </c>
      <c r="Q22" s="164" t="s">
        <v>179</v>
      </c>
      <c r="R22" s="161"/>
      <c r="S22" s="82"/>
      <c r="T22" s="82"/>
      <c r="U22" s="82"/>
      <c r="V22" s="82"/>
      <c r="W22" s="82" t="s">
        <v>179</v>
      </c>
      <c r="X22" s="162" t="s">
        <v>179</v>
      </c>
      <c r="Y22" s="161"/>
      <c r="Z22" s="82"/>
      <c r="AA22" s="82"/>
      <c r="AB22" s="82"/>
      <c r="AC22" s="82"/>
      <c r="AD22" s="82" t="s">
        <v>179</v>
      </c>
      <c r="AE22" s="162" t="s">
        <v>179</v>
      </c>
      <c r="AF22" s="713">
        <f>SUMIF(D23:AE23,"&gt;0")</f>
        <v>2.6666666666666665</v>
      </c>
      <c r="AG22" s="714"/>
      <c r="AH22" s="702">
        <f t="shared" ref="AH22" si="9">AF22/4</f>
        <v>0.66666666666666663</v>
      </c>
      <c r="AI22" s="703"/>
      <c r="AJ22" s="795">
        <f>ROUNDDOWN(AH22/$AC$55,1)</f>
        <v>0.4</v>
      </c>
      <c r="AK22" s="796"/>
      <c r="AL22" s="80"/>
      <c r="AM22" s="81"/>
      <c r="AN22" s="81"/>
      <c r="AO22" s="81"/>
      <c r="AP22" s="81"/>
      <c r="AQ22" s="106"/>
      <c r="AR22" s="106"/>
      <c r="AS22" s="106"/>
      <c r="AT22" s="106"/>
    </row>
    <row r="23" spans="1:46" ht="15" customHeight="1">
      <c r="A23" s="710"/>
      <c r="B23" s="794"/>
      <c r="C23" s="712"/>
      <c r="D23" s="165" t="e">
        <f t="shared" ref="D23:AE23" si="10">VLOOKUP(D22,$B$59:$I$67,2,1)</f>
        <v>#N/A</v>
      </c>
      <c r="E23" s="166" t="e">
        <f t="shared" si="10"/>
        <v>#N/A</v>
      </c>
      <c r="F23" s="166" t="e">
        <f t="shared" si="10"/>
        <v>#N/A</v>
      </c>
      <c r="G23" s="166" t="e">
        <f t="shared" si="10"/>
        <v>#N/A</v>
      </c>
      <c r="H23" s="166" t="e">
        <f t="shared" si="10"/>
        <v>#N/A</v>
      </c>
      <c r="I23" s="166">
        <f t="shared" si="10"/>
        <v>0.33333333333333331</v>
      </c>
      <c r="J23" s="167">
        <f t="shared" si="10"/>
        <v>0.33333333333333331</v>
      </c>
      <c r="K23" s="168" t="e">
        <f t="shared" si="10"/>
        <v>#N/A</v>
      </c>
      <c r="L23" s="166" t="e">
        <f t="shared" si="10"/>
        <v>#N/A</v>
      </c>
      <c r="M23" s="166" t="e">
        <f t="shared" si="10"/>
        <v>#N/A</v>
      </c>
      <c r="N23" s="166" t="e">
        <f t="shared" si="10"/>
        <v>#N/A</v>
      </c>
      <c r="O23" s="166" t="e">
        <f t="shared" si="10"/>
        <v>#N/A</v>
      </c>
      <c r="P23" s="166">
        <f t="shared" si="10"/>
        <v>0.33333333333333331</v>
      </c>
      <c r="Q23" s="169">
        <f t="shared" si="10"/>
        <v>0.33333333333333331</v>
      </c>
      <c r="R23" s="165" t="e">
        <f t="shared" si="10"/>
        <v>#N/A</v>
      </c>
      <c r="S23" s="166" t="e">
        <f t="shared" si="10"/>
        <v>#N/A</v>
      </c>
      <c r="T23" s="166" t="e">
        <f t="shared" si="10"/>
        <v>#N/A</v>
      </c>
      <c r="U23" s="166" t="e">
        <f t="shared" si="10"/>
        <v>#N/A</v>
      </c>
      <c r="V23" s="166" t="e">
        <f t="shared" si="10"/>
        <v>#N/A</v>
      </c>
      <c r="W23" s="166">
        <f t="shared" si="10"/>
        <v>0.33333333333333331</v>
      </c>
      <c r="X23" s="167">
        <f t="shared" si="10"/>
        <v>0.33333333333333331</v>
      </c>
      <c r="Y23" s="165" t="e">
        <f t="shared" si="10"/>
        <v>#N/A</v>
      </c>
      <c r="Z23" s="166" t="e">
        <f t="shared" si="10"/>
        <v>#N/A</v>
      </c>
      <c r="AA23" s="166" t="e">
        <f t="shared" si="10"/>
        <v>#N/A</v>
      </c>
      <c r="AB23" s="166" t="e">
        <f t="shared" si="10"/>
        <v>#N/A</v>
      </c>
      <c r="AC23" s="166" t="e">
        <f t="shared" si="10"/>
        <v>#N/A</v>
      </c>
      <c r="AD23" s="166">
        <f t="shared" si="10"/>
        <v>0.33333333333333331</v>
      </c>
      <c r="AE23" s="167">
        <f t="shared" si="10"/>
        <v>0.33333333333333331</v>
      </c>
      <c r="AF23" s="700"/>
      <c r="AG23" s="701"/>
      <c r="AH23" s="704"/>
      <c r="AI23" s="705"/>
      <c r="AJ23" s="797"/>
      <c r="AK23" s="798"/>
      <c r="AL23" s="80"/>
    </row>
    <row r="24" spans="1:46" ht="15" customHeight="1">
      <c r="A24" s="692" t="s">
        <v>402</v>
      </c>
      <c r="B24" s="793" t="s">
        <v>188</v>
      </c>
      <c r="C24" s="696" t="s">
        <v>189</v>
      </c>
      <c r="D24" s="161"/>
      <c r="E24" s="82"/>
      <c r="F24" s="82"/>
      <c r="G24" s="82"/>
      <c r="H24" s="82"/>
      <c r="I24" s="82" t="s">
        <v>182</v>
      </c>
      <c r="J24" s="162" t="s">
        <v>182</v>
      </c>
      <c r="K24" s="163"/>
      <c r="L24" s="82"/>
      <c r="M24" s="82"/>
      <c r="N24" s="82"/>
      <c r="O24" s="82"/>
      <c r="P24" s="82" t="s">
        <v>182</v>
      </c>
      <c r="Q24" s="164" t="s">
        <v>182</v>
      </c>
      <c r="R24" s="161"/>
      <c r="S24" s="82"/>
      <c r="T24" s="82"/>
      <c r="U24" s="82"/>
      <c r="V24" s="82"/>
      <c r="W24" s="82" t="s">
        <v>182</v>
      </c>
      <c r="X24" s="162" t="s">
        <v>182</v>
      </c>
      <c r="Y24" s="161"/>
      <c r="Z24" s="82"/>
      <c r="AA24" s="82"/>
      <c r="AB24" s="82"/>
      <c r="AC24" s="82"/>
      <c r="AD24" s="82" t="s">
        <v>182</v>
      </c>
      <c r="AE24" s="162" t="s">
        <v>182</v>
      </c>
      <c r="AF24" s="713">
        <f>SUMIF(D25:AE25,"&gt;0")</f>
        <v>0.66666666666666652</v>
      </c>
      <c r="AG24" s="714"/>
      <c r="AH24" s="702">
        <f t="shared" ref="AH24" si="11">AF24/4</f>
        <v>0.16666666666666663</v>
      </c>
      <c r="AI24" s="703"/>
      <c r="AJ24" s="795">
        <f>ROUNDDOWN(AH24/$AC$55,1)</f>
        <v>0.1</v>
      </c>
      <c r="AK24" s="796"/>
      <c r="AL24" s="80"/>
    </row>
    <row r="25" spans="1:46" ht="15" customHeight="1">
      <c r="A25" s="710"/>
      <c r="B25" s="794"/>
      <c r="C25" s="712"/>
      <c r="D25" s="165" t="e">
        <f t="shared" ref="D25:AE25" si="12">VLOOKUP(D24,$B$59:$I$67,2,1)</f>
        <v>#N/A</v>
      </c>
      <c r="E25" s="166" t="e">
        <f t="shared" si="12"/>
        <v>#N/A</v>
      </c>
      <c r="F25" s="166" t="e">
        <f t="shared" si="12"/>
        <v>#N/A</v>
      </c>
      <c r="G25" s="166" t="e">
        <f t="shared" si="12"/>
        <v>#N/A</v>
      </c>
      <c r="H25" s="166" t="e">
        <f t="shared" si="12"/>
        <v>#N/A</v>
      </c>
      <c r="I25" s="166">
        <f t="shared" si="12"/>
        <v>8.3333333333333315E-2</v>
      </c>
      <c r="J25" s="167">
        <f t="shared" si="12"/>
        <v>8.3333333333333315E-2</v>
      </c>
      <c r="K25" s="168" t="e">
        <f t="shared" si="12"/>
        <v>#N/A</v>
      </c>
      <c r="L25" s="166" t="e">
        <f t="shared" si="12"/>
        <v>#N/A</v>
      </c>
      <c r="M25" s="166" t="e">
        <f t="shared" si="12"/>
        <v>#N/A</v>
      </c>
      <c r="N25" s="166" t="e">
        <f t="shared" si="12"/>
        <v>#N/A</v>
      </c>
      <c r="O25" s="166" t="e">
        <f t="shared" si="12"/>
        <v>#N/A</v>
      </c>
      <c r="P25" s="166">
        <f t="shared" si="12"/>
        <v>8.3333333333333315E-2</v>
      </c>
      <c r="Q25" s="169">
        <f t="shared" si="12"/>
        <v>8.3333333333333315E-2</v>
      </c>
      <c r="R25" s="165" t="e">
        <f t="shared" si="12"/>
        <v>#N/A</v>
      </c>
      <c r="S25" s="166" t="e">
        <f t="shared" si="12"/>
        <v>#N/A</v>
      </c>
      <c r="T25" s="166" t="e">
        <f t="shared" si="12"/>
        <v>#N/A</v>
      </c>
      <c r="U25" s="166" t="e">
        <f t="shared" si="12"/>
        <v>#N/A</v>
      </c>
      <c r="V25" s="166" t="e">
        <f t="shared" si="12"/>
        <v>#N/A</v>
      </c>
      <c r="W25" s="166">
        <f t="shared" si="12"/>
        <v>8.3333333333333315E-2</v>
      </c>
      <c r="X25" s="167">
        <f t="shared" si="12"/>
        <v>8.3333333333333315E-2</v>
      </c>
      <c r="Y25" s="165" t="e">
        <f t="shared" si="12"/>
        <v>#N/A</v>
      </c>
      <c r="Z25" s="166" t="e">
        <f t="shared" si="12"/>
        <v>#N/A</v>
      </c>
      <c r="AA25" s="166" t="e">
        <f t="shared" si="12"/>
        <v>#N/A</v>
      </c>
      <c r="AB25" s="166" t="e">
        <f t="shared" si="12"/>
        <v>#N/A</v>
      </c>
      <c r="AC25" s="166" t="e">
        <f t="shared" si="12"/>
        <v>#N/A</v>
      </c>
      <c r="AD25" s="166">
        <f t="shared" si="12"/>
        <v>8.3333333333333315E-2</v>
      </c>
      <c r="AE25" s="167">
        <f t="shared" si="12"/>
        <v>8.3333333333333315E-2</v>
      </c>
      <c r="AF25" s="700"/>
      <c r="AG25" s="701"/>
      <c r="AH25" s="704"/>
      <c r="AI25" s="705"/>
      <c r="AJ25" s="797"/>
      <c r="AK25" s="798"/>
      <c r="AL25" s="80"/>
    </row>
    <row r="26" spans="1:46" ht="15" customHeight="1">
      <c r="A26" s="692" t="s">
        <v>402</v>
      </c>
      <c r="B26" s="793" t="s">
        <v>180</v>
      </c>
      <c r="C26" s="696" t="s">
        <v>190</v>
      </c>
      <c r="D26" s="161"/>
      <c r="E26" s="82"/>
      <c r="F26" s="82"/>
      <c r="G26" s="82"/>
      <c r="H26" s="82"/>
      <c r="I26" s="82" t="s">
        <v>179</v>
      </c>
      <c r="J26" s="162" t="s">
        <v>179</v>
      </c>
      <c r="K26" s="163"/>
      <c r="L26" s="82"/>
      <c r="M26" s="82"/>
      <c r="N26" s="82"/>
      <c r="O26" s="82"/>
      <c r="P26" s="82" t="s">
        <v>179</v>
      </c>
      <c r="Q26" s="164" t="s">
        <v>179</v>
      </c>
      <c r="R26" s="161"/>
      <c r="S26" s="82"/>
      <c r="T26" s="82"/>
      <c r="U26" s="82"/>
      <c r="V26" s="82"/>
      <c r="W26" s="82" t="s">
        <v>179</v>
      </c>
      <c r="X26" s="162" t="s">
        <v>179</v>
      </c>
      <c r="Y26" s="161"/>
      <c r="Z26" s="82"/>
      <c r="AA26" s="82"/>
      <c r="AB26" s="82"/>
      <c r="AC26" s="82"/>
      <c r="AD26" s="82" t="s">
        <v>179</v>
      </c>
      <c r="AE26" s="162" t="s">
        <v>179</v>
      </c>
      <c r="AF26" s="713">
        <f>SUMIF(D27:AE27,"&gt;0")</f>
        <v>2.6666666666666665</v>
      </c>
      <c r="AG26" s="714"/>
      <c r="AH26" s="702">
        <f t="shared" ref="AH26" si="13">AF26/4</f>
        <v>0.66666666666666663</v>
      </c>
      <c r="AI26" s="703"/>
      <c r="AJ26" s="795">
        <f>ROUNDDOWN(AH26/$AC$55,1)</f>
        <v>0.4</v>
      </c>
      <c r="AK26" s="796"/>
      <c r="AL26" s="80"/>
      <c r="AM26" s="81"/>
      <c r="AN26" s="81"/>
      <c r="AO26" s="81"/>
      <c r="AP26" s="81"/>
      <c r="AQ26" s="106"/>
      <c r="AR26" s="106"/>
      <c r="AS26" s="106"/>
      <c r="AT26" s="106"/>
    </row>
    <row r="27" spans="1:46" ht="15" customHeight="1">
      <c r="A27" s="710"/>
      <c r="B27" s="794"/>
      <c r="C27" s="712"/>
      <c r="D27" s="165" t="e">
        <f t="shared" ref="D27:AE27" si="14">VLOOKUP(D26,$B$59:$I$67,2,1)</f>
        <v>#N/A</v>
      </c>
      <c r="E27" s="166" t="e">
        <f t="shared" si="14"/>
        <v>#N/A</v>
      </c>
      <c r="F27" s="166" t="e">
        <f t="shared" si="14"/>
        <v>#N/A</v>
      </c>
      <c r="G27" s="166" t="e">
        <f t="shared" si="14"/>
        <v>#N/A</v>
      </c>
      <c r="H27" s="166" t="e">
        <f t="shared" si="14"/>
        <v>#N/A</v>
      </c>
      <c r="I27" s="166">
        <f t="shared" si="14"/>
        <v>0.33333333333333331</v>
      </c>
      <c r="J27" s="167">
        <f t="shared" si="14"/>
        <v>0.33333333333333331</v>
      </c>
      <c r="K27" s="168" t="e">
        <f t="shared" si="14"/>
        <v>#N/A</v>
      </c>
      <c r="L27" s="166" t="e">
        <f t="shared" si="14"/>
        <v>#N/A</v>
      </c>
      <c r="M27" s="166" t="e">
        <f t="shared" si="14"/>
        <v>#N/A</v>
      </c>
      <c r="N27" s="166" t="e">
        <f t="shared" si="14"/>
        <v>#N/A</v>
      </c>
      <c r="O27" s="166" t="e">
        <f t="shared" si="14"/>
        <v>#N/A</v>
      </c>
      <c r="P27" s="166">
        <f t="shared" si="14"/>
        <v>0.33333333333333331</v>
      </c>
      <c r="Q27" s="169">
        <f t="shared" si="14"/>
        <v>0.33333333333333331</v>
      </c>
      <c r="R27" s="165" t="e">
        <f t="shared" si="14"/>
        <v>#N/A</v>
      </c>
      <c r="S27" s="166" t="e">
        <f t="shared" si="14"/>
        <v>#N/A</v>
      </c>
      <c r="T27" s="166" t="e">
        <f t="shared" si="14"/>
        <v>#N/A</v>
      </c>
      <c r="U27" s="166" t="e">
        <f t="shared" si="14"/>
        <v>#N/A</v>
      </c>
      <c r="V27" s="166" t="e">
        <f t="shared" si="14"/>
        <v>#N/A</v>
      </c>
      <c r="W27" s="166">
        <f t="shared" si="14"/>
        <v>0.33333333333333331</v>
      </c>
      <c r="X27" s="167">
        <f t="shared" si="14"/>
        <v>0.33333333333333331</v>
      </c>
      <c r="Y27" s="165" t="e">
        <f t="shared" si="14"/>
        <v>#N/A</v>
      </c>
      <c r="Z27" s="166" t="e">
        <f t="shared" si="14"/>
        <v>#N/A</v>
      </c>
      <c r="AA27" s="166" t="e">
        <f t="shared" si="14"/>
        <v>#N/A</v>
      </c>
      <c r="AB27" s="166" t="e">
        <f t="shared" si="14"/>
        <v>#N/A</v>
      </c>
      <c r="AC27" s="166" t="e">
        <f t="shared" si="14"/>
        <v>#N/A</v>
      </c>
      <c r="AD27" s="166">
        <f t="shared" si="14"/>
        <v>0.33333333333333331</v>
      </c>
      <c r="AE27" s="167">
        <f t="shared" si="14"/>
        <v>0.33333333333333331</v>
      </c>
      <c r="AF27" s="700"/>
      <c r="AG27" s="701"/>
      <c r="AH27" s="704"/>
      <c r="AI27" s="705"/>
      <c r="AJ27" s="797"/>
      <c r="AK27" s="798"/>
      <c r="AL27" s="80"/>
    </row>
    <row r="28" spans="1:46" ht="15" customHeight="1">
      <c r="A28" s="692" t="s">
        <v>402</v>
      </c>
      <c r="B28" s="793" t="s">
        <v>180</v>
      </c>
      <c r="C28" s="696" t="s">
        <v>191</v>
      </c>
      <c r="D28" s="161"/>
      <c r="E28" s="82"/>
      <c r="F28" s="82"/>
      <c r="G28" s="82"/>
      <c r="H28" s="82"/>
      <c r="I28" s="82" t="s">
        <v>182</v>
      </c>
      <c r="J28" s="162" t="s">
        <v>182</v>
      </c>
      <c r="K28" s="163"/>
      <c r="L28" s="82"/>
      <c r="M28" s="82"/>
      <c r="N28" s="82"/>
      <c r="O28" s="82"/>
      <c r="P28" s="82" t="s">
        <v>182</v>
      </c>
      <c r="Q28" s="164" t="s">
        <v>182</v>
      </c>
      <c r="R28" s="161"/>
      <c r="S28" s="82"/>
      <c r="T28" s="82"/>
      <c r="U28" s="82"/>
      <c r="V28" s="82"/>
      <c r="W28" s="82" t="s">
        <v>182</v>
      </c>
      <c r="X28" s="162" t="s">
        <v>182</v>
      </c>
      <c r="Y28" s="161"/>
      <c r="Z28" s="82"/>
      <c r="AA28" s="82"/>
      <c r="AB28" s="82"/>
      <c r="AC28" s="82"/>
      <c r="AD28" s="82" t="s">
        <v>182</v>
      </c>
      <c r="AE28" s="162" t="s">
        <v>182</v>
      </c>
      <c r="AF28" s="713">
        <f>SUMIF(D29:AE29,"&gt;0")</f>
        <v>0.66666666666666652</v>
      </c>
      <c r="AG28" s="714"/>
      <c r="AH28" s="702">
        <f t="shared" ref="AH28" si="15">AF28/4</f>
        <v>0.16666666666666663</v>
      </c>
      <c r="AI28" s="703"/>
      <c r="AJ28" s="795">
        <f>ROUNDDOWN(AH28/$AC$55,1)</f>
        <v>0.1</v>
      </c>
      <c r="AK28" s="796"/>
      <c r="AL28" s="80"/>
    </row>
    <row r="29" spans="1:46" ht="15" customHeight="1">
      <c r="A29" s="710"/>
      <c r="B29" s="794"/>
      <c r="C29" s="712"/>
      <c r="D29" s="165" t="e">
        <f t="shared" ref="D29:AE29" si="16">VLOOKUP(D28,$B$59:$I$67,2,1)</f>
        <v>#N/A</v>
      </c>
      <c r="E29" s="166" t="e">
        <f t="shared" si="16"/>
        <v>#N/A</v>
      </c>
      <c r="F29" s="166" t="e">
        <f t="shared" si="16"/>
        <v>#N/A</v>
      </c>
      <c r="G29" s="166" t="e">
        <f t="shared" si="16"/>
        <v>#N/A</v>
      </c>
      <c r="H29" s="166" t="e">
        <f t="shared" si="16"/>
        <v>#N/A</v>
      </c>
      <c r="I29" s="166">
        <f t="shared" si="16"/>
        <v>8.3333333333333315E-2</v>
      </c>
      <c r="J29" s="167">
        <f t="shared" si="16"/>
        <v>8.3333333333333315E-2</v>
      </c>
      <c r="K29" s="168" t="e">
        <f t="shared" si="16"/>
        <v>#N/A</v>
      </c>
      <c r="L29" s="166" t="e">
        <f t="shared" si="16"/>
        <v>#N/A</v>
      </c>
      <c r="M29" s="166" t="e">
        <f t="shared" si="16"/>
        <v>#N/A</v>
      </c>
      <c r="N29" s="166" t="e">
        <f t="shared" si="16"/>
        <v>#N/A</v>
      </c>
      <c r="O29" s="166" t="e">
        <f t="shared" si="16"/>
        <v>#N/A</v>
      </c>
      <c r="P29" s="166">
        <f t="shared" si="16"/>
        <v>8.3333333333333315E-2</v>
      </c>
      <c r="Q29" s="169">
        <f t="shared" si="16"/>
        <v>8.3333333333333315E-2</v>
      </c>
      <c r="R29" s="165" t="e">
        <f t="shared" si="16"/>
        <v>#N/A</v>
      </c>
      <c r="S29" s="166" t="e">
        <f t="shared" si="16"/>
        <v>#N/A</v>
      </c>
      <c r="T29" s="166" t="e">
        <f t="shared" si="16"/>
        <v>#N/A</v>
      </c>
      <c r="U29" s="166" t="e">
        <f t="shared" si="16"/>
        <v>#N/A</v>
      </c>
      <c r="V29" s="166" t="e">
        <f t="shared" si="16"/>
        <v>#N/A</v>
      </c>
      <c r="W29" s="166">
        <f t="shared" si="16"/>
        <v>8.3333333333333315E-2</v>
      </c>
      <c r="X29" s="167">
        <f t="shared" si="16"/>
        <v>8.3333333333333315E-2</v>
      </c>
      <c r="Y29" s="165" t="e">
        <f t="shared" si="16"/>
        <v>#N/A</v>
      </c>
      <c r="Z29" s="166" t="e">
        <f t="shared" si="16"/>
        <v>#N/A</v>
      </c>
      <c r="AA29" s="166" t="e">
        <f t="shared" si="16"/>
        <v>#N/A</v>
      </c>
      <c r="AB29" s="166" t="e">
        <f t="shared" si="16"/>
        <v>#N/A</v>
      </c>
      <c r="AC29" s="166" t="e">
        <f t="shared" si="16"/>
        <v>#N/A</v>
      </c>
      <c r="AD29" s="166">
        <f t="shared" si="16"/>
        <v>8.3333333333333315E-2</v>
      </c>
      <c r="AE29" s="167">
        <f t="shared" si="16"/>
        <v>8.3333333333333315E-2</v>
      </c>
      <c r="AF29" s="700"/>
      <c r="AG29" s="701"/>
      <c r="AH29" s="704"/>
      <c r="AI29" s="705"/>
      <c r="AJ29" s="797"/>
      <c r="AK29" s="798"/>
      <c r="AL29" s="80"/>
    </row>
    <row r="30" spans="1:46" ht="15" customHeight="1">
      <c r="A30" s="692" t="s">
        <v>402</v>
      </c>
      <c r="B30" s="793" t="s">
        <v>180</v>
      </c>
      <c r="C30" s="696" t="s">
        <v>192</v>
      </c>
      <c r="D30" s="161"/>
      <c r="E30" s="82"/>
      <c r="F30" s="82"/>
      <c r="G30" s="82"/>
      <c r="H30" s="82"/>
      <c r="I30" s="82" t="s">
        <v>193</v>
      </c>
      <c r="J30" s="162" t="s">
        <v>193</v>
      </c>
      <c r="K30" s="163"/>
      <c r="L30" s="82"/>
      <c r="M30" s="82"/>
      <c r="N30" s="82"/>
      <c r="O30" s="82"/>
      <c r="P30" s="82" t="s">
        <v>193</v>
      </c>
      <c r="Q30" s="164" t="s">
        <v>193</v>
      </c>
      <c r="R30" s="161"/>
      <c r="S30" s="82"/>
      <c r="T30" s="82"/>
      <c r="U30" s="82"/>
      <c r="V30" s="82"/>
      <c r="W30" s="82" t="s">
        <v>193</v>
      </c>
      <c r="X30" s="162" t="s">
        <v>193</v>
      </c>
      <c r="Y30" s="161"/>
      <c r="Z30" s="82"/>
      <c r="AA30" s="82"/>
      <c r="AB30" s="82"/>
      <c r="AC30" s="82"/>
      <c r="AD30" s="82" t="s">
        <v>193</v>
      </c>
      <c r="AE30" s="162" t="s">
        <v>193</v>
      </c>
      <c r="AF30" s="713">
        <f>SUMIF(D31:AE31,"&gt;0")</f>
        <v>1.333333333333333</v>
      </c>
      <c r="AG30" s="714"/>
      <c r="AH30" s="702">
        <f t="shared" ref="AH30" si="17">AF30/4</f>
        <v>0.33333333333333326</v>
      </c>
      <c r="AI30" s="703"/>
      <c r="AJ30" s="795">
        <f>ROUNDDOWN(AH30/$AC$55,1)</f>
        <v>0.2</v>
      </c>
      <c r="AK30" s="796"/>
      <c r="AL30" s="80"/>
    </row>
    <row r="31" spans="1:46" ht="15" customHeight="1">
      <c r="A31" s="710"/>
      <c r="B31" s="794"/>
      <c r="C31" s="712"/>
      <c r="D31" s="165" t="e">
        <f t="shared" ref="D31:AE31" si="18">VLOOKUP(D30,$B$59:$I$67,2,1)</f>
        <v>#N/A</v>
      </c>
      <c r="E31" s="166" t="e">
        <f t="shared" si="18"/>
        <v>#N/A</v>
      </c>
      <c r="F31" s="166" t="e">
        <f t="shared" si="18"/>
        <v>#N/A</v>
      </c>
      <c r="G31" s="166" t="e">
        <f t="shared" si="18"/>
        <v>#N/A</v>
      </c>
      <c r="H31" s="166" t="e">
        <f t="shared" si="18"/>
        <v>#N/A</v>
      </c>
      <c r="I31" s="166">
        <f t="shared" si="18"/>
        <v>0.16666666666666663</v>
      </c>
      <c r="J31" s="167">
        <f t="shared" si="18"/>
        <v>0.16666666666666663</v>
      </c>
      <c r="K31" s="168" t="e">
        <f t="shared" si="18"/>
        <v>#N/A</v>
      </c>
      <c r="L31" s="166" t="e">
        <f t="shared" si="18"/>
        <v>#N/A</v>
      </c>
      <c r="M31" s="166" t="e">
        <f t="shared" si="18"/>
        <v>#N/A</v>
      </c>
      <c r="N31" s="166" t="e">
        <f t="shared" si="18"/>
        <v>#N/A</v>
      </c>
      <c r="O31" s="166" t="e">
        <f t="shared" si="18"/>
        <v>#N/A</v>
      </c>
      <c r="P31" s="166">
        <f t="shared" si="18"/>
        <v>0.16666666666666663</v>
      </c>
      <c r="Q31" s="169">
        <f t="shared" si="18"/>
        <v>0.16666666666666663</v>
      </c>
      <c r="R31" s="165" t="e">
        <f t="shared" si="18"/>
        <v>#N/A</v>
      </c>
      <c r="S31" s="166" t="e">
        <f t="shared" si="18"/>
        <v>#N/A</v>
      </c>
      <c r="T31" s="166" t="e">
        <f t="shared" si="18"/>
        <v>#N/A</v>
      </c>
      <c r="U31" s="166" t="e">
        <f t="shared" si="18"/>
        <v>#N/A</v>
      </c>
      <c r="V31" s="166" t="e">
        <f t="shared" si="18"/>
        <v>#N/A</v>
      </c>
      <c r="W31" s="166">
        <f t="shared" si="18"/>
        <v>0.16666666666666663</v>
      </c>
      <c r="X31" s="167">
        <f t="shared" si="18"/>
        <v>0.16666666666666663</v>
      </c>
      <c r="Y31" s="165" t="e">
        <f t="shared" si="18"/>
        <v>#N/A</v>
      </c>
      <c r="Z31" s="166" t="e">
        <f t="shared" si="18"/>
        <v>#N/A</v>
      </c>
      <c r="AA31" s="166" t="e">
        <f t="shared" si="18"/>
        <v>#N/A</v>
      </c>
      <c r="AB31" s="166" t="e">
        <f t="shared" si="18"/>
        <v>#N/A</v>
      </c>
      <c r="AC31" s="166" t="e">
        <f t="shared" si="18"/>
        <v>#N/A</v>
      </c>
      <c r="AD31" s="166">
        <f t="shared" si="18"/>
        <v>0.16666666666666663</v>
      </c>
      <c r="AE31" s="167">
        <f t="shared" si="18"/>
        <v>0.16666666666666663</v>
      </c>
      <c r="AF31" s="700"/>
      <c r="AG31" s="701"/>
      <c r="AH31" s="704"/>
      <c r="AI31" s="705"/>
      <c r="AJ31" s="797"/>
      <c r="AK31" s="798"/>
      <c r="AL31" s="80"/>
    </row>
    <row r="32" spans="1:46" ht="15" customHeight="1">
      <c r="A32" s="692" t="s">
        <v>402</v>
      </c>
      <c r="B32" s="793" t="s">
        <v>180</v>
      </c>
      <c r="C32" s="696" t="s">
        <v>194</v>
      </c>
      <c r="D32" s="161"/>
      <c r="E32" s="82"/>
      <c r="F32" s="82"/>
      <c r="G32" s="82"/>
      <c r="H32" s="82"/>
      <c r="I32" s="82" t="s">
        <v>179</v>
      </c>
      <c r="J32" s="162" t="s">
        <v>179</v>
      </c>
      <c r="K32" s="163"/>
      <c r="L32" s="82"/>
      <c r="M32" s="82"/>
      <c r="N32" s="82"/>
      <c r="O32" s="82"/>
      <c r="P32" s="82" t="s">
        <v>179</v>
      </c>
      <c r="Q32" s="164" t="s">
        <v>179</v>
      </c>
      <c r="R32" s="161"/>
      <c r="S32" s="82"/>
      <c r="T32" s="82"/>
      <c r="U32" s="82"/>
      <c r="V32" s="82"/>
      <c r="W32" s="82" t="s">
        <v>179</v>
      </c>
      <c r="X32" s="162" t="s">
        <v>179</v>
      </c>
      <c r="Y32" s="161"/>
      <c r="Z32" s="82"/>
      <c r="AA32" s="82"/>
      <c r="AB32" s="82"/>
      <c r="AC32" s="82"/>
      <c r="AD32" s="82" t="s">
        <v>179</v>
      </c>
      <c r="AE32" s="162" t="s">
        <v>179</v>
      </c>
      <c r="AF32" s="713">
        <f>SUMIF(D33:AE33,"&gt;0")</f>
        <v>2.6666666666666665</v>
      </c>
      <c r="AG32" s="714"/>
      <c r="AH32" s="702">
        <f t="shared" ref="AH32" si="19">AF32/4</f>
        <v>0.66666666666666663</v>
      </c>
      <c r="AI32" s="703"/>
      <c r="AJ32" s="795">
        <f>ROUNDDOWN(AH32/$AC$55,1)</f>
        <v>0.4</v>
      </c>
      <c r="AK32" s="796"/>
      <c r="AL32" s="80"/>
      <c r="AM32" s="81"/>
      <c r="AN32" s="81"/>
      <c r="AO32" s="81"/>
      <c r="AP32" s="81"/>
      <c r="AQ32" s="106"/>
      <c r="AR32" s="106"/>
      <c r="AS32" s="106"/>
      <c r="AT32" s="106"/>
    </row>
    <row r="33" spans="1:46" ht="15" customHeight="1">
      <c r="A33" s="710"/>
      <c r="B33" s="794"/>
      <c r="C33" s="712"/>
      <c r="D33" s="165" t="e">
        <f t="shared" ref="D33:AE33" si="20">VLOOKUP(D32,$B$59:$I$67,2,1)</f>
        <v>#N/A</v>
      </c>
      <c r="E33" s="166" t="e">
        <f t="shared" si="20"/>
        <v>#N/A</v>
      </c>
      <c r="F33" s="166" t="e">
        <f t="shared" si="20"/>
        <v>#N/A</v>
      </c>
      <c r="G33" s="166" t="e">
        <f t="shared" si="20"/>
        <v>#N/A</v>
      </c>
      <c r="H33" s="166" t="e">
        <f t="shared" si="20"/>
        <v>#N/A</v>
      </c>
      <c r="I33" s="166">
        <f t="shared" si="20"/>
        <v>0.33333333333333331</v>
      </c>
      <c r="J33" s="167">
        <f t="shared" si="20"/>
        <v>0.33333333333333331</v>
      </c>
      <c r="K33" s="168" t="e">
        <f t="shared" si="20"/>
        <v>#N/A</v>
      </c>
      <c r="L33" s="166" t="e">
        <f t="shared" si="20"/>
        <v>#N/A</v>
      </c>
      <c r="M33" s="166" t="e">
        <f t="shared" si="20"/>
        <v>#N/A</v>
      </c>
      <c r="N33" s="166" t="e">
        <f t="shared" si="20"/>
        <v>#N/A</v>
      </c>
      <c r="O33" s="166" t="e">
        <f t="shared" si="20"/>
        <v>#N/A</v>
      </c>
      <c r="P33" s="166">
        <f t="shared" si="20"/>
        <v>0.33333333333333331</v>
      </c>
      <c r="Q33" s="169">
        <f t="shared" si="20"/>
        <v>0.33333333333333331</v>
      </c>
      <c r="R33" s="165" t="e">
        <f t="shared" si="20"/>
        <v>#N/A</v>
      </c>
      <c r="S33" s="166" t="e">
        <f t="shared" si="20"/>
        <v>#N/A</v>
      </c>
      <c r="T33" s="166" t="e">
        <f t="shared" si="20"/>
        <v>#N/A</v>
      </c>
      <c r="U33" s="166" t="e">
        <f t="shared" si="20"/>
        <v>#N/A</v>
      </c>
      <c r="V33" s="166" t="e">
        <f t="shared" si="20"/>
        <v>#N/A</v>
      </c>
      <c r="W33" s="166">
        <f t="shared" si="20"/>
        <v>0.33333333333333331</v>
      </c>
      <c r="X33" s="167">
        <f t="shared" si="20"/>
        <v>0.33333333333333331</v>
      </c>
      <c r="Y33" s="165" t="e">
        <f t="shared" si="20"/>
        <v>#N/A</v>
      </c>
      <c r="Z33" s="166" t="e">
        <f t="shared" si="20"/>
        <v>#N/A</v>
      </c>
      <c r="AA33" s="166" t="e">
        <f t="shared" si="20"/>
        <v>#N/A</v>
      </c>
      <c r="AB33" s="166" t="e">
        <f t="shared" si="20"/>
        <v>#N/A</v>
      </c>
      <c r="AC33" s="166" t="e">
        <f t="shared" si="20"/>
        <v>#N/A</v>
      </c>
      <c r="AD33" s="166">
        <f t="shared" si="20"/>
        <v>0.33333333333333331</v>
      </c>
      <c r="AE33" s="167">
        <f t="shared" si="20"/>
        <v>0.33333333333333331</v>
      </c>
      <c r="AF33" s="700"/>
      <c r="AG33" s="701"/>
      <c r="AH33" s="704"/>
      <c r="AI33" s="705"/>
      <c r="AJ33" s="797"/>
      <c r="AK33" s="798"/>
      <c r="AL33" s="80"/>
    </row>
    <row r="34" spans="1:46" ht="15" customHeight="1">
      <c r="A34" s="692" t="s">
        <v>402</v>
      </c>
      <c r="B34" s="793" t="s">
        <v>180</v>
      </c>
      <c r="C34" s="696" t="s">
        <v>195</v>
      </c>
      <c r="D34" s="161" t="s">
        <v>201</v>
      </c>
      <c r="E34" s="82" t="s">
        <v>202</v>
      </c>
      <c r="F34" s="82"/>
      <c r="G34" s="82"/>
      <c r="H34" s="82"/>
      <c r="I34" s="82"/>
      <c r="J34" s="162" t="s">
        <v>201</v>
      </c>
      <c r="K34" s="163" t="s">
        <v>202</v>
      </c>
      <c r="L34" s="82"/>
      <c r="M34" s="82"/>
      <c r="N34" s="82"/>
      <c r="O34" s="82"/>
      <c r="P34" s="82" t="s">
        <v>201</v>
      </c>
      <c r="Q34" s="164" t="s">
        <v>202</v>
      </c>
      <c r="R34" s="161"/>
      <c r="S34" s="82"/>
      <c r="T34" s="82"/>
      <c r="U34" s="82"/>
      <c r="V34" s="82" t="s">
        <v>201</v>
      </c>
      <c r="W34" s="82" t="s">
        <v>202</v>
      </c>
      <c r="X34" s="162"/>
      <c r="Y34" s="161"/>
      <c r="Z34" s="82"/>
      <c r="AA34" s="82"/>
      <c r="AB34" s="82" t="s">
        <v>201</v>
      </c>
      <c r="AC34" s="82" t="s">
        <v>202</v>
      </c>
      <c r="AD34" s="82"/>
      <c r="AE34" s="162"/>
      <c r="AF34" s="713">
        <f>SUMIF(D35:AE35,"&gt;0")</f>
        <v>1.666666666666667</v>
      </c>
      <c r="AG34" s="714"/>
      <c r="AH34" s="702">
        <f t="shared" ref="AH34" si="21">AF34/4</f>
        <v>0.41666666666666674</v>
      </c>
      <c r="AI34" s="703"/>
      <c r="AJ34" s="795">
        <f>ROUNDDOWN(AH34/$AC$55,1)</f>
        <v>0.2</v>
      </c>
      <c r="AK34" s="796"/>
      <c r="AL34" s="80"/>
    </row>
    <row r="35" spans="1:46" ht="15" customHeight="1">
      <c r="A35" s="710"/>
      <c r="B35" s="794"/>
      <c r="C35" s="712"/>
      <c r="D35" s="165">
        <f t="shared" ref="D35:AE35" si="22">VLOOKUP(D34,$B$59:$I$67,2,1)</f>
        <v>8.333333333333337E-2</v>
      </c>
      <c r="E35" s="166">
        <f t="shared" si="22"/>
        <v>0.25</v>
      </c>
      <c r="F35" s="166" t="e">
        <f t="shared" si="22"/>
        <v>#N/A</v>
      </c>
      <c r="G35" s="166" t="e">
        <f t="shared" si="22"/>
        <v>#N/A</v>
      </c>
      <c r="H35" s="166" t="e">
        <f t="shared" si="22"/>
        <v>#N/A</v>
      </c>
      <c r="I35" s="166" t="e">
        <f t="shared" si="22"/>
        <v>#N/A</v>
      </c>
      <c r="J35" s="167">
        <f t="shared" si="22"/>
        <v>8.333333333333337E-2</v>
      </c>
      <c r="K35" s="168">
        <f t="shared" si="22"/>
        <v>0.25</v>
      </c>
      <c r="L35" s="166" t="e">
        <f t="shared" si="22"/>
        <v>#N/A</v>
      </c>
      <c r="M35" s="166" t="e">
        <f t="shared" si="22"/>
        <v>#N/A</v>
      </c>
      <c r="N35" s="166" t="e">
        <f t="shared" si="22"/>
        <v>#N/A</v>
      </c>
      <c r="O35" s="166" t="e">
        <f t="shared" si="22"/>
        <v>#N/A</v>
      </c>
      <c r="P35" s="166">
        <f t="shared" si="22"/>
        <v>8.333333333333337E-2</v>
      </c>
      <c r="Q35" s="169">
        <f t="shared" si="22"/>
        <v>0.25</v>
      </c>
      <c r="R35" s="165" t="e">
        <f t="shared" si="22"/>
        <v>#N/A</v>
      </c>
      <c r="S35" s="166" t="e">
        <f t="shared" si="22"/>
        <v>#N/A</v>
      </c>
      <c r="T35" s="166" t="e">
        <f t="shared" si="22"/>
        <v>#N/A</v>
      </c>
      <c r="U35" s="166" t="e">
        <f t="shared" si="22"/>
        <v>#N/A</v>
      </c>
      <c r="V35" s="166">
        <f t="shared" si="22"/>
        <v>8.333333333333337E-2</v>
      </c>
      <c r="W35" s="166">
        <f t="shared" si="22"/>
        <v>0.25</v>
      </c>
      <c r="X35" s="167" t="e">
        <f t="shared" si="22"/>
        <v>#N/A</v>
      </c>
      <c r="Y35" s="165" t="e">
        <f t="shared" si="22"/>
        <v>#N/A</v>
      </c>
      <c r="Z35" s="166" t="e">
        <f t="shared" si="22"/>
        <v>#N/A</v>
      </c>
      <c r="AA35" s="166" t="e">
        <f t="shared" si="22"/>
        <v>#N/A</v>
      </c>
      <c r="AB35" s="166">
        <f t="shared" si="22"/>
        <v>8.333333333333337E-2</v>
      </c>
      <c r="AC35" s="166">
        <f t="shared" si="22"/>
        <v>0.25</v>
      </c>
      <c r="AD35" s="166" t="e">
        <f t="shared" si="22"/>
        <v>#N/A</v>
      </c>
      <c r="AE35" s="167" t="e">
        <f t="shared" si="22"/>
        <v>#N/A</v>
      </c>
      <c r="AF35" s="700"/>
      <c r="AG35" s="701"/>
      <c r="AH35" s="704"/>
      <c r="AI35" s="705"/>
      <c r="AJ35" s="797"/>
      <c r="AK35" s="798"/>
      <c r="AL35" s="80"/>
    </row>
    <row r="36" spans="1:46" ht="15" customHeight="1">
      <c r="A36" s="692" t="s">
        <v>402</v>
      </c>
      <c r="B36" s="793" t="s">
        <v>180</v>
      </c>
      <c r="C36" s="696" t="s">
        <v>196</v>
      </c>
      <c r="D36" s="161"/>
      <c r="E36" s="82"/>
      <c r="F36" s="82" t="s">
        <v>201</v>
      </c>
      <c r="G36" s="82" t="s">
        <v>202</v>
      </c>
      <c r="H36" s="82"/>
      <c r="I36" s="82"/>
      <c r="J36" s="162"/>
      <c r="K36" s="163"/>
      <c r="L36" s="82" t="s">
        <v>201</v>
      </c>
      <c r="M36" s="82" t="s">
        <v>202</v>
      </c>
      <c r="N36" s="82"/>
      <c r="O36" s="82"/>
      <c r="P36" s="82"/>
      <c r="Q36" s="164"/>
      <c r="R36" s="161" t="s">
        <v>201</v>
      </c>
      <c r="S36" s="82" t="s">
        <v>202</v>
      </c>
      <c r="T36" s="82"/>
      <c r="U36" s="82"/>
      <c r="V36" s="82"/>
      <c r="W36" s="82"/>
      <c r="X36" s="162" t="s">
        <v>201</v>
      </c>
      <c r="Y36" s="161" t="s">
        <v>202</v>
      </c>
      <c r="Z36" s="82"/>
      <c r="AA36" s="82"/>
      <c r="AB36" s="82"/>
      <c r="AC36" s="82"/>
      <c r="AD36" s="82" t="s">
        <v>201</v>
      </c>
      <c r="AE36" s="162" t="s">
        <v>202</v>
      </c>
      <c r="AF36" s="713">
        <f>SUMIF(D37:AE37,"&gt;0")</f>
        <v>1.666666666666667</v>
      </c>
      <c r="AG36" s="714"/>
      <c r="AH36" s="702">
        <f t="shared" ref="AH36" si="23">AF36/4</f>
        <v>0.41666666666666674</v>
      </c>
      <c r="AI36" s="703"/>
      <c r="AJ36" s="795">
        <f>ROUNDDOWN(AH36/$AC$55,1)</f>
        <v>0.2</v>
      </c>
      <c r="AK36" s="796"/>
      <c r="AL36" s="80"/>
    </row>
    <row r="37" spans="1:46" ht="15" customHeight="1">
      <c r="A37" s="710"/>
      <c r="B37" s="794"/>
      <c r="C37" s="712"/>
      <c r="D37" s="165" t="e">
        <f t="shared" ref="D37:AE37" si="24">VLOOKUP(D36,$B$59:$I$67,2,1)</f>
        <v>#N/A</v>
      </c>
      <c r="E37" s="166" t="e">
        <f t="shared" si="24"/>
        <v>#N/A</v>
      </c>
      <c r="F37" s="166">
        <f t="shared" si="24"/>
        <v>8.333333333333337E-2</v>
      </c>
      <c r="G37" s="166">
        <f t="shared" si="24"/>
        <v>0.25</v>
      </c>
      <c r="H37" s="166" t="e">
        <f t="shared" si="24"/>
        <v>#N/A</v>
      </c>
      <c r="I37" s="166" t="e">
        <f t="shared" si="24"/>
        <v>#N/A</v>
      </c>
      <c r="J37" s="167" t="e">
        <f t="shared" si="24"/>
        <v>#N/A</v>
      </c>
      <c r="K37" s="168" t="e">
        <f t="shared" si="24"/>
        <v>#N/A</v>
      </c>
      <c r="L37" s="166">
        <f t="shared" si="24"/>
        <v>8.333333333333337E-2</v>
      </c>
      <c r="M37" s="166">
        <f t="shared" si="24"/>
        <v>0.25</v>
      </c>
      <c r="N37" s="166" t="e">
        <f t="shared" si="24"/>
        <v>#N/A</v>
      </c>
      <c r="O37" s="166" t="e">
        <f t="shared" si="24"/>
        <v>#N/A</v>
      </c>
      <c r="P37" s="166" t="e">
        <f t="shared" si="24"/>
        <v>#N/A</v>
      </c>
      <c r="Q37" s="169" t="e">
        <f t="shared" si="24"/>
        <v>#N/A</v>
      </c>
      <c r="R37" s="165">
        <f t="shared" si="24"/>
        <v>8.333333333333337E-2</v>
      </c>
      <c r="S37" s="166">
        <f t="shared" si="24"/>
        <v>0.25</v>
      </c>
      <c r="T37" s="166" t="e">
        <f t="shared" si="24"/>
        <v>#N/A</v>
      </c>
      <c r="U37" s="166" t="e">
        <f t="shared" si="24"/>
        <v>#N/A</v>
      </c>
      <c r="V37" s="166" t="e">
        <f t="shared" si="24"/>
        <v>#N/A</v>
      </c>
      <c r="W37" s="166" t="e">
        <f t="shared" si="24"/>
        <v>#N/A</v>
      </c>
      <c r="X37" s="167">
        <f t="shared" si="24"/>
        <v>8.333333333333337E-2</v>
      </c>
      <c r="Y37" s="165">
        <f t="shared" si="24"/>
        <v>0.25</v>
      </c>
      <c r="Z37" s="166" t="e">
        <f t="shared" si="24"/>
        <v>#N/A</v>
      </c>
      <c r="AA37" s="166" t="e">
        <f t="shared" si="24"/>
        <v>#N/A</v>
      </c>
      <c r="AB37" s="166" t="e">
        <f t="shared" si="24"/>
        <v>#N/A</v>
      </c>
      <c r="AC37" s="166" t="e">
        <f t="shared" si="24"/>
        <v>#N/A</v>
      </c>
      <c r="AD37" s="166">
        <f t="shared" si="24"/>
        <v>8.333333333333337E-2</v>
      </c>
      <c r="AE37" s="167">
        <f t="shared" si="24"/>
        <v>0.25</v>
      </c>
      <c r="AF37" s="700"/>
      <c r="AG37" s="701"/>
      <c r="AH37" s="704"/>
      <c r="AI37" s="705"/>
      <c r="AJ37" s="797"/>
      <c r="AK37" s="798"/>
      <c r="AL37" s="80"/>
    </row>
    <row r="38" spans="1:46" ht="15" customHeight="1">
      <c r="A38" s="692" t="s">
        <v>402</v>
      </c>
      <c r="B38" s="793" t="s">
        <v>188</v>
      </c>
      <c r="C38" s="696" t="s">
        <v>197</v>
      </c>
      <c r="D38" s="161"/>
      <c r="E38" s="82"/>
      <c r="F38" s="82"/>
      <c r="G38" s="82"/>
      <c r="H38" s="82" t="s">
        <v>201</v>
      </c>
      <c r="I38" s="82" t="s">
        <v>202</v>
      </c>
      <c r="J38" s="162"/>
      <c r="K38" s="163"/>
      <c r="L38" s="82"/>
      <c r="M38" s="82"/>
      <c r="N38" s="82" t="s">
        <v>201</v>
      </c>
      <c r="O38" s="82" t="s">
        <v>202</v>
      </c>
      <c r="P38" s="82"/>
      <c r="Q38" s="164"/>
      <c r="R38" s="161"/>
      <c r="S38" s="82"/>
      <c r="T38" s="82" t="s">
        <v>201</v>
      </c>
      <c r="U38" s="82" t="s">
        <v>202</v>
      </c>
      <c r="V38" s="82"/>
      <c r="W38" s="82"/>
      <c r="X38" s="162"/>
      <c r="Y38" s="161"/>
      <c r="Z38" s="82" t="s">
        <v>201</v>
      </c>
      <c r="AA38" s="82" t="s">
        <v>202</v>
      </c>
      <c r="AB38" s="82"/>
      <c r="AC38" s="82"/>
      <c r="AD38" s="82"/>
      <c r="AE38" s="162"/>
      <c r="AF38" s="713">
        <f>SUMIF(D39:AE39,"&gt;0")</f>
        <v>1.3333333333333335</v>
      </c>
      <c r="AG38" s="714"/>
      <c r="AH38" s="702">
        <f t="shared" ref="AH38" si="25">AF38/4</f>
        <v>0.33333333333333337</v>
      </c>
      <c r="AI38" s="703"/>
      <c r="AJ38" s="795">
        <f>ROUNDDOWN(AH38/$AC$55,1)</f>
        <v>0.2</v>
      </c>
      <c r="AK38" s="796"/>
      <c r="AL38" s="80"/>
    </row>
    <row r="39" spans="1:46" ht="15" customHeight="1">
      <c r="A39" s="710"/>
      <c r="B39" s="794"/>
      <c r="C39" s="712"/>
      <c r="D39" s="165" t="e">
        <f t="shared" ref="D39:AE39" si="26">VLOOKUP(D38,$B$59:$I$67,2,1)</f>
        <v>#N/A</v>
      </c>
      <c r="E39" s="166" t="e">
        <f t="shared" si="26"/>
        <v>#N/A</v>
      </c>
      <c r="F39" s="166" t="e">
        <f t="shared" si="26"/>
        <v>#N/A</v>
      </c>
      <c r="G39" s="166" t="e">
        <f t="shared" si="26"/>
        <v>#N/A</v>
      </c>
      <c r="H39" s="166">
        <f t="shared" si="26"/>
        <v>8.333333333333337E-2</v>
      </c>
      <c r="I39" s="166">
        <f t="shared" si="26"/>
        <v>0.25</v>
      </c>
      <c r="J39" s="167" t="e">
        <f t="shared" si="26"/>
        <v>#N/A</v>
      </c>
      <c r="K39" s="168" t="e">
        <f t="shared" si="26"/>
        <v>#N/A</v>
      </c>
      <c r="L39" s="166" t="e">
        <f t="shared" si="26"/>
        <v>#N/A</v>
      </c>
      <c r="M39" s="166" t="e">
        <f t="shared" si="26"/>
        <v>#N/A</v>
      </c>
      <c r="N39" s="166">
        <f t="shared" si="26"/>
        <v>8.333333333333337E-2</v>
      </c>
      <c r="O39" s="166">
        <f t="shared" si="26"/>
        <v>0.25</v>
      </c>
      <c r="P39" s="166" t="e">
        <f t="shared" si="26"/>
        <v>#N/A</v>
      </c>
      <c r="Q39" s="169" t="e">
        <f t="shared" si="26"/>
        <v>#N/A</v>
      </c>
      <c r="R39" s="165" t="e">
        <f t="shared" si="26"/>
        <v>#N/A</v>
      </c>
      <c r="S39" s="166" t="e">
        <f t="shared" si="26"/>
        <v>#N/A</v>
      </c>
      <c r="T39" s="166">
        <f t="shared" si="26"/>
        <v>8.333333333333337E-2</v>
      </c>
      <c r="U39" s="166">
        <f t="shared" si="26"/>
        <v>0.25</v>
      </c>
      <c r="V39" s="166" t="e">
        <f t="shared" si="26"/>
        <v>#N/A</v>
      </c>
      <c r="W39" s="166" t="e">
        <f t="shared" si="26"/>
        <v>#N/A</v>
      </c>
      <c r="X39" s="167" t="e">
        <f t="shared" si="26"/>
        <v>#N/A</v>
      </c>
      <c r="Y39" s="165" t="e">
        <f t="shared" si="26"/>
        <v>#N/A</v>
      </c>
      <c r="Z39" s="166">
        <f t="shared" si="26"/>
        <v>8.333333333333337E-2</v>
      </c>
      <c r="AA39" s="166">
        <f t="shared" si="26"/>
        <v>0.25</v>
      </c>
      <c r="AB39" s="166" t="e">
        <f t="shared" si="26"/>
        <v>#N/A</v>
      </c>
      <c r="AC39" s="166" t="e">
        <f t="shared" si="26"/>
        <v>#N/A</v>
      </c>
      <c r="AD39" s="166" t="e">
        <f t="shared" si="26"/>
        <v>#N/A</v>
      </c>
      <c r="AE39" s="167" t="e">
        <f t="shared" si="26"/>
        <v>#N/A</v>
      </c>
      <c r="AF39" s="700"/>
      <c r="AG39" s="701"/>
      <c r="AH39" s="704"/>
      <c r="AI39" s="705"/>
      <c r="AJ39" s="797"/>
      <c r="AK39" s="798"/>
      <c r="AL39" s="80"/>
    </row>
    <row r="40" spans="1:46" ht="15" customHeight="1">
      <c r="A40" s="791" t="s">
        <v>406</v>
      </c>
      <c r="B40" s="793" t="s">
        <v>198</v>
      </c>
      <c r="C40" s="696" t="s">
        <v>199</v>
      </c>
      <c r="D40" s="161" t="s">
        <v>179</v>
      </c>
      <c r="E40" s="82" t="s">
        <v>179</v>
      </c>
      <c r="F40" s="82" t="s">
        <v>179</v>
      </c>
      <c r="G40" s="82" t="s">
        <v>179</v>
      </c>
      <c r="H40" s="82" t="s">
        <v>179</v>
      </c>
      <c r="I40" s="82"/>
      <c r="J40" s="162"/>
      <c r="K40" s="163" t="s">
        <v>179</v>
      </c>
      <c r="L40" s="82" t="s">
        <v>179</v>
      </c>
      <c r="M40" s="82" t="s">
        <v>179</v>
      </c>
      <c r="N40" s="82" t="s">
        <v>179</v>
      </c>
      <c r="O40" s="82" t="s">
        <v>179</v>
      </c>
      <c r="P40" s="82"/>
      <c r="Q40" s="164"/>
      <c r="R40" s="161" t="s">
        <v>179</v>
      </c>
      <c r="S40" s="82" t="s">
        <v>179</v>
      </c>
      <c r="T40" s="82" t="s">
        <v>179</v>
      </c>
      <c r="U40" s="82" t="s">
        <v>179</v>
      </c>
      <c r="V40" s="82" t="s">
        <v>179</v>
      </c>
      <c r="W40" s="82"/>
      <c r="X40" s="162"/>
      <c r="Y40" s="161" t="s">
        <v>179</v>
      </c>
      <c r="Z40" s="82" t="s">
        <v>179</v>
      </c>
      <c r="AA40" s="82" t="s">
        <v>179</v>
      </c>
      <c r="AB40" s="82" t="s">
        <v>179</v>
      </c>
      <c r="AC40" s="82" t="s">
        <v>179</v>
      </c>
      <c r="AD40" s="82"/>
      <c r="AE40" s="162"/>
      <c r="AF40" s="698">
        <f>SUMIF(D41:AE41,"&gt;0")</f>
        <v>6.6666666666666643</v>
      </c>
      <c r="AG40" s="699"/>
      <c r="AH40" s="702">
        <f t="shared" ref="AH40" si="27">AF40/4</f>
        <v>1.6666666666666661</v>
      </c>
      <c r="AI40" s="703"/>
      <c r="AJ40" s="795">
        <f>ROUNDDOWN(AH40/$AC$55,1)</f>
        <v>1</v>
      </c>
      <c r="AK40" s="796"/>
      <c r="AL40" s="80"/>
    </row>
    <row r="41" spans="1:46" ht="15" customHeight="1">
      <c r="A41" s="792"/>
      <c r="B41" s="794"/>
      <c r="C41" s="712"/>
      <c r="D41" s="170">
        <f t="shared" ref="D41:AE41" si="28">VLOOKUP(D40,$B$59:$I$67,2,1)</f>
        <v>0.33333333333333331</v>
      </c>
      <c r="E41" s="171">
        <f t="shared" si="28"/>
        <v>0.33333333333333331</v>
      </c>
      <c r="F41" s="171">
        <f t="shared" si="28"/>
        <v>0.33333333333333331</v>
      </c>
      <c r="G41" s="171">
        <f t="shared" si="28"/>
        <v>0.33333333333333331</v>
      </c>
      <c r="H41" s="171">
        <f t="shared" si="28"/>
        <v>0.33333333333333331</v>
      </c>
      <c r="I41" s="171" t="e">
        <f t="shared" si="28"/>
        <v>#N/A</v>
      </c>
      <c r="J41" s="172" t="e">
        <f t="shared" si="28"/>
        <v>#N/A</v>
      </c>
      <c r="K41" s="168">
        <f t="shared" si="28"/>
        <v>0.33333333333333331</v>
      </c>
      <c r="L41" s="166">
        <f t="shared" si="28"/>
        <v>0.33333333333333331</v>
      </c>
      <c r="M41" s="166">
        <f t="shared" si="28"/>
        <v>0.33333333333333331</v>
      </c>
      <c r="N41" s="166">
        <f t="shared" si="28"/>
        <v>0.33333333333333331</v>
      </c>
      <c r="O41" s="166">
        <f t="shared" si="28"/>
        <v>0.33333333333333331</v>
      </c>
      <c r="P41" s="166" t="e">
        <f t="shared" si="28"/>
        <v>#N/A</v>
      </c>
      <c r="Q41" s="169" t="e">
        <f t="shared" si="28"/>
        <v>#N/A</v>
      </c>
      <c r="R41" s="170">
        <f t="shared" si="28"/>
        <v>0.33333333333333331</v>
      </c>
      <c r="S41" s="171">
        <f t="shared" si="28"/>
        <v>0.33333333333333331</v>
      </c>
      <c r="T41" s="171">
        <f t="shared" si="28"/>
        <v>0.33333333333333331</v>
      </c>
      <c r="U41" s="171">
        <f t="shared" si="28"/>
        <v>0.33333333333333331</v>
      </c>
      <c r="V41" s="171">
        <f t="shared" si="28"/>
        <v>0.33333333333333331</v>
      </c>
      <c r="W41" s="171" t="e">
        <f t="shared" si="28"/>
        <v>#N/A</v>
      </c>
      <c r="X41" s="172" t="e">
        <f t="shared" si="28"/>
        <v>#N/A</v>
      </c>
      <c r="Y41" s="170">
        <f t="shared" si="28"/>
        <v>0.33333333333333331</v>
      </c>
      <c r="Z41" s="171">
        <f t="shared" si="28"/>
        <v>0.33333333333333331</v>
      </c>
      <c r="AA41" s="171">
        <f t="shared" si="28"/>
        <v>0.33333333333333331</v>
      </c>
      <c r="AB41" s="171">
        <f t="shared" si="28"/>
        <v>0.33333333333333331</v>
      </c>
      <c r="AC41" s="186">
        <f t="shared" si="28"/>
        <v>0.33333333333333331</v>
      </c>
      <c r="AD41" s="186" t="e">
        <f t="shared" si="28"/>
        <v>#N/A</v>
      </c>
      <c r="AE41" s="187" t="e">
        <f t="shared" si="28"/>
        <v>#N/A</v>
      </c>
      <c r="AF41" s="700"/>
      <c r="AG41" s="701"/>
      <c r="AH41" s="704"/>
      <c r="AI41" s="705"/>
      <c r="AJ41" s="797"/>
      <c r="AK41" s="798"/>
      <c r="AL41" s="80"/>
    </row>
    <row r="42" spans="1:46" ht="15" customHeight="1">
      <c r="A42" s="791" t="s">
        <v>406</v>
      </c>
      <c r="B42" s="793" t="s">
        <v>177</v>
      </c>
      <c r="C42" s="696" t="s">
        <v>200</v>
      </c>
      <c r="D42" s="161"/>
      <c r="E42" s="82" t="s">
        <v>201</v>
      </c>
      <c r="F42" s="82" t="s">
        <v>201</v>
      </c>
      <c r="G42" s="82" t="s">
        <v>201</v>
      </c>
      <c r="H42" s="82"/>
      <c r="I42" s="82"/>
      <c r="J42" s="162"/>
      <c r="K42" s="163"/>
      <c r="L42" s="82" t="s">
        <v>201</v>
      </c>
      <c r="M42" s="82" t="s">
        <v>201</v>
      </c>
      <c r="N42" s="82" t="s">
        <v>201</v>
      </c>
      <c r="O42" s="82"/>
      <c r="P42" s="82"/>
      <c r="Q42" s="164"/>
      <c r="R42" s="161"/>
      <c r="S42" s="82" t="s">
        <v>201</v>
      </c>
      <c r="T42" s="82" t="s">
        <v>201</v>
      </c>
      <c r="U42" s="82" t="s">
        <v>201</v>
      </c>
      <c r="V42" s="82"/>
      <c r="W42" s="82"/>
      <c r="X42" s="162"/>
      <c r="Y42" s="161"/>
      <c r="Z42" s="82" t="s">
        <v>201</v>
      </c>
      <c r="AA42" s="82" t="s">
        <v>201</v>
      </c>
      <c r="AB42" s="82" t="s">
        <v>201</v>
      </c>
      <c r="AC42" s="82"/>
      <c r="AD42" s="82"/>
      <c r="AE42" s="162"/>
      <c r="AF42" s="713">
        <f>SUMIF(D43:AE43,"&gt;0")</f>
        <v>1.0000000000000004</v>
      </c>
      <c r="AG42" s="714"/>
      <c r="AH42" s="702">
        <f t="shared" ref="AH42" si="29">AF42/4</f>
        <v>0.25000000000000011</v>
      </c>
      <c r="AI42" s="703"/>
      <c r="AJ42" s="795">
        <f>ROUNDDOWN(AH42/$AC$55,1)</f>
        <v>0.1</v>
      </c>
      <c r="AK42" s="796"/>
      <c r="AL42" s="80"/>
    </row>
    <row r="43" spans="1:46" ht="15" customHeight="1">
      <c r="A43" s="792"/>
      <c r="B43" s="794"/>
      <c r="C43" s="712"/>
      <c r="D43" s="165" t="e">
        <f t="shared" ref="D43:AE43" si="30">VLOOKUP(D42,$B$59:$I$67,2,1)</f>
        <v>#N/A</v>
      </c>
      <c r="E43" s="166">
        <f t="shared" si="30"/>
        <v>8.333333333333337E-2</v>
      </c>
      <c r="F43" s="166">
        <f t="shared" si="30"/>
        <v>8.333333333333337E-2</v>
      </c>
      <c r="G43" s="166">
        <f t="shared" si="30"/>
        <v>8.333333333333337E-2</v>
      </c>
      <c r="H43" s="166" t="e">
        <f t="shared" si="30"/>
        <v>#N/A</v>
      </c>
      <c r="I43" s="166" t="e">
        <f t="shared" si="30"/>
        <v>#N/A</v>
      </c>
      <c r="J43" s="167" t="e">
        <f t="shared" si="30"/>
        <v>#N/A</v>
      </c>
      <c r="K43" s="168" t="e">
        <f t="shared" si="30"/>
        <v>#N/A</v>
      </c>
      <c r="L43" s="166">
        <f t="shared" si="30"/>
        <v>8.333333333333337E-2</v>
      </c>
      <c r="M43" s="166">
        <f t="shared" si="30"/>
        <v>8.333333333333337E-2</v>
      </c>
      <c r="N43" s="166">
        <f t="shared" si="30"/>
        <v>8.333333333333337E-2</v>
      </c>
      <c r="O43" s="166" t="e">
        <f t="shared" si="30"/>
        <v>#N/A</v>
      </c>
      <c r="P43" s="166" t="e">
        <f t="shared" si="30"/>
        <v>#N/A</v>
      </c>
      <c r="Q43" s="169" t="e">
        <f t="shared" si="30"/>
        <v>#N/A</v>
      </c>
      <c r="R43" s="165" t="e">
        <f t="shared" si="30"/>
        <v>#N/A</v>
      </c>
      <c r="S43" s="166">
        <f t="shared" si="30"/>
        <v>8.333333333333337E-2</v>
      </c>
      <c r="T43" s="166">
        <f t="shared" si="30"/>
        <v>8.333333333333337E-2</v>
      </c>
      <c r="U43" s="166">
        <f t="shared" si="30"/>
        <v>8.333333333333337E-2</v>
      </c>
      <c r="V43" s="166" t="e">
        <f t="shared" si="30"/>
        <v>#N/A</v>
      </c>
      <c r="W43" s="166" t="e">
        <f t="shared" si="30"/>
        <v>#N/A</v>
      </c>
      <c r="X43" s="167" t="e">
        <f t="shared" si="30"/>
        <v>#N/A</v>
      </c>
      <c r="Y43" s="165" t="e">
        <f t="shared" si="30"/>
        <v>#N/A</v>
      </c>
      <c r="Z43" s="166">
        <f t="shared" si="30"/>
        <v>8.333333333333337E-2</v>
      </c>
      <c r="AA43" s="166">
        <f t="shared" si="30"/>
        <v>8.333333333333337E-2</v>
      </c>
      <c r="AB43" s="166">
        <f t="shared" si="30"/>
        <v>8.333333333333337E-2</v>
      </c>
      <c r="AC43" s="166" t="e">
        <f t="shared" si="30"/>
        <v>#N/A</v>
      </c>
      <c r="AD43" s="166" t="e">
        <f t="shared" si="30"/>
        <v>#N/A</v>
      </c>
      <c r="AE43" s="167" t="e">
        <f t="shared" si="30"/>
        <v>#N/A</v>
      </c>
      <c r="AF43" s="700"/>
      <c r="AG43" s="701"/>
      <c r="AH43" s="704"/>
      <c r="AI43" s="705"/>
      <c r="AJ43" s="797"/>
      <c r="AK43" s="798"/>
      <c r="AL43" s="80"/>
    </row>
    <row r="44" spans="1:46" ht="15" customHeight="1">
      <c r="A44" s="791" t="s">
        <v>406</v>
      </c>
      <c r="B44" s="793" t="s">
        <v>177</v>
      </c>
      <c r="C44" s="696" t="s">
        <v>200</v>
      </c>
      <c r="D44" s="161"/>
      <c r="E44" s="82" t="s">
        <v>202</v>
      </c>
      <c r="F44" s="82" t="s">
        <v>202</v>
      </c>
      <c r="G44" s="82" t="s">
        <v>202</v>
      </c>
      <c r="H44" s="82"/>
      <c r="I44" s="82"/>
      <c r="J44" s="162"/>
      <c r="K44" s="163"/>
      <c r="L44" s="82" t="s">
        <v>202</v>
      </c>
      <c r="M44" s="82" t="s">
        <v>202</v>
      </c>
      <c r="N44" s="82" t="s">
        <v>202</v>
      </c>
      <c r="O44" s="82"/>
      <c r="P44" s="82"/>
      <c r="Q44" s="164"/>
      <c r="R44" s="161"/>
      <c r="S44" s="82" t="s">
        <v>202</v>
      </c>
      <c r="T44" s="82" t="s">
        <v>202</v>
      </c>
      <c r="U44" s="82" t="s">
        <v>202</v>
      </c>
      <c r="V44" s="82"/>
      <c r="W44" s="82"/>
      <c r="X44" s="162"/>
      <c r="Y44" s="161"/>
      <c r="Z44" s="82" t="s">
        <v>202</v>
      </c>
      <c r="AA44" s="82" t="s">
        <v>202</v>
      </c>
      <c r="AB44" s="82" t="s">
        <v>202</v>
      </c>
      <c r="AC44" s="82"/>
      <c r="AD44" s="82"/>
      <c r="AE44" s="162"/>
      <c r="AF44" s="713">
        <f>SUMIF(D45:AE45,"&gt;0")</f>
        <v>3</v>
      </c>
      <c r="AG44" s="714"/>
      <c r="AH44" s="702">
        <f t="shared" ref="AH44" si="31">AF44/4</f>
        <v>0.75</v>
      </c>
      <c r="AI44" s="703"/>
      <c r="AJ44" s="795">
        <f>ROUNDDOWN(AH44/$AC$55,1)</f>
        <v>0.4</v>
      </c>
      <c r="AK44" s="796"/>
      <c r="AL44" s="80"/>
      <c r="AM44" s="81"/>
      <c r="AN44" s="81"/>
      <c r="AO44" s="81"/>
      <c r="AP44" s="81"/>
      <c r="AQ44" s="106"/>
      <c r="AR44" s="106"/>
      <c r="AS44" s="106"/>
      <c r="AT44" s="106"/>
    </row>
    <row r="45" spans="1:46" ht="15" customHeight="1">
      <c r="A45" s="792"/>
      <c r="B45" s="794"/>
      <c r="C45" s="712"/>
      <c r="D45" s="165" t="e">
        <f t="shared" ref="D45:AE45" si="32">VLOOKUP(D44,$B$59:$I$67,2,1)</f>
        <v>#N/A</v>
      </c>
      <c r="E45" s="166">
        <f t="shared" si="32"/>
        <v>0.25</v>
      </c>
      <c r="F45" s="166">
        <f t="shared" si="32"/>
        <v>0.25</v>
      </c>
      <c r="G45" s="166">
        <f t="shared" si="32"/>
        <v>0.25</v>
      </c>
      <c r="H45" s="166" t="e">
        <f t="shared" si="32"/>
        <v>#N/A</v>
      </c>
      <c r="I45" s="166" t="e">
        <f t="shared" si="32"/>
        <v>#N/A</v>
      </c>
      <c r="J45" s="167" t="e">
        <f t="shared" si="32"/>
        <v>#N/A</v>
      </c>
      <c r="K45" s="168" t="e">
        <f t="shared" si="32"/>
        <v>#N/A</v>
      </c>
      <c r="L45" s="166">
        <f t="shared" si="32"/>
        <v>0.25</v>
      </c>
      <c r="M45" s="166">
        <f t="shared" si="32"/>
        <v>0.25</v>
      </c>
      <c r="N45" s="166">
        <f t="shared" si="32"/>
        <v>0.25</v>
      </c>
      <c r="O45" s="166" t="e">
        <f t="shared" si="32"/>
        <v>#N/A</v>
      </c>
      <c r="P45" s="166" t="e">
        <f t="shared" si="32"/>
        <v>#N/A</v>
      </c>
      <c r="Q45" s="169" t="e">
        <f t="shared" si="32"/>
        <v>#N/A</v>
      </c>
      <c r="R45" s="165" t="e">
        <f t="shared" si="32"/>
        <v>#N/A</v>
      </c>
      <c r="S45" s="166">
        <f t="shared" si="32"/>
        <v>0.25</v>
      </c>
      <c r="T45" s="166">
        <f t="shared" si="32"/>
        <v>0.25</v>
      </c>
      <c r="U45" s="166">
        <f t="shared" si="32"/>
        <v>0.25</v>
      </c>
      <c r="V45" s="166" t="e">
        <f t="shared" si="32"/>
        <v>#N/A</v>
      </c>
      <c r="W45" s="166" t="e">
        <f t="shared" si="32"/>
        <v>#N/A</v>
      </c>
      <c r="X45" s="167" t="e">
        <f t="shared" si="32"/>
        <v>#N/A</v>
      </c>
      <c r="Y45" s="165" t="e">
        <f t="shared" si="32"/>
        <v>#N/A</v>
      </c>
      <c r="Z45" s="166">
        <f t="shared" si="32"/>
        <v>0.25</v>
      </c>
      <c r="AA45" s="166">
        <f t="shared" si="32"/>
        <v>0.25</v>
      </c>
      <c r="AB45" s="166">
        <f t="shared" si="32"/>
        <v>0.25</v>
      </c>
      <c r="AC45" s="166" t="e">
        <f t="shared" si="32"/>
        <v>#N/A</v>
      </c>
      <c r="AD45" s="166" t="e">
        <f t="shared" si="32"/>
        <v>#N/A</v>
      </c>
      <c r="AE45" s="167" t="e">
        <f t="shared" si="32"/>
        <v>#N/A</v>
      </c>
      <c r="AF45" s="700"/>
      <c r="AG45" s="701"/>
      <c r="AH45" s="704"/>
      <c r="AI45" s="705"/>
      <c r="AJ45" s="797"/>
      <c r="AK45" s="798"/>
      <c r="AL45" s="80"/>
    </row>
    <row r="46" spans="1:46" ht="15" customHeight="1">
      <c r="A46" s="692" t="s">
        <v>403</v>
      </c>
      <c r="B46" s="793" t="s">
        <v>188</v>
      </c>
      <c r="C46" s="696" t="s">
        <v>197</v>
      </c>
      <c r="D46" s="161" t="s">
        <v>201</v>
      </c>
      <c r="E46" s="82"/>
      <c r="F46" s="82"/>
      <c r="G46" s="82"/>
      <c r="H46" s="82" t="s">
        <v>201</v>
      </c>
      <c r="I46" s="82"/>
      <c r="J46" s="162"/>
      <c r="K46" s="163" t="s">
        <v>201</v>
      </c>
      <c r="L46" s="82"/>
      <c r="M46" s="82"/>
      <c r="N46" s="82"/>
      <c r="O46" s="82" t="s">
        <v>201</v>
      </c>
      <c r="P46" s="82"/>
      <c r="Q46" s="164"/>
      <c r="R46" s="161" t="s">
        <v>201</v>
      </c>
      <c r="S46" s="82"/>
      <c r="T46" s="82"/>
      <c r="U46" s="82"/>
      <c r="V46" s="82" t="s">
        <v>201</v>
      </c>
      <c r="W46" s="82"/>
      <c r="X46" s="162"/>
      <c r="Y46" s="161" t="s">
        <v>201</v>
      </c>
      <c r="Z46" s="82"/>
      <c r="AA46" s="82"/>
      <c r="AB46" s="82"/>
      <c r="AC46" s="82" t="s">
        <v>201</v>
      </c>
      <c r="AD46" s="82"/>
      <c r="AE46" s="162"/>
      <c r="AF46" s="713">
        <f>SUMIF(D47:AE47,"&gt;0")</f>
        <v>0.66666666666666696</v>
      </c>
      <c r="AG46" s="714"/>
      <c r="AH46" s="702">
        <f t="shared" ref="AH46" si="33">AF46/4</f>
        <v>0.16666666666666674</v>
      </c>
      <c r="AI46" s="703"/>
      <c r="AJ46" s="795">
        <f>ROUNDDOWN(AH46/$AC$55,1)</f>
        <v>0.1</v>
      </c>
      <c r="AK46" s="796"/>
      <c r="AL46" s="80"/>
    </row>
    <row r="47" spans="1:46" ht="15" customHeight="1">
      <c r="A47" s="710"/>
      <c r="B47" s="794"/>
      <c r="C47" s="712"/>
      <c r="D47" s="165">
        <f t="shared" ref="D47:AE47" si="34">VLOOKUP(D46,$B$59:$I$67,2,1)</f>
        <v>8.333333333333337E-2</v>
      </c>
      <c r="E47" s="166" t="e">
        <f t="shared" si="34"/>
        <v>#N/A</v>
      </c>
      <c r="F47" s="166" t="e">
        <f t="shared" si="34"/>
        <v>#N/A</v>
      </c>
      <c r="G47" s="166" t="e">
        <f t="shared" si="34"/>
        <v>#N/A</v>
      </c>
      <c r="H47" s="166">
        <f t="shared" si="34"/>
        <v>8.333333333333337E-2</v>
      </c>
      <c r="I47" s="166" t="e">
        <f t="shared" si="34"/>
        <v>#N/A</v>
      </c>
      <c r="J47" s="167" t="e">
        <f t="shared" si="34"/>
        <v>#N/A</v>
      </c>
      <c r="K47" s="168">
        <f t="shared" si="34"/>
        <v>8.333333333333337E-2</v>
      </c>
      <c r="L47" s="166" t="e">
        <f t="shared" si="34"/>
        <v>#N/A</v>
      </c>
      <c r="M47" s="166" t="e">
        <f t="shared" si="34"/>
        <v>#N/A</v>
      </c>
      <c r="N47" s="166" t="e">
        <f t="shared" si="34"/>
        <v>#N/A</v>
      </c>
      <c r="O47" s="166">
        <f t="shared" si="34"/>
        <v>8.333333333333337E-2</v>
      </c>
      <c r="P47" s="166" t="e">
        <f t="shared" si="34"/>
        <v>#N/A</v>
      </c>
      <c r="Q47" s="169" t="e">
        <f t="shared" si="34"/>
        <v>#N/A</v>
      </c>
      <c r="R47" s="165">
        <f t="shared" si="34"/>
        <v>8.333333333333337E-2</v>
      </c>
      <c r="S47" s="166" t="e">
        <f t="shared" si="34"/>
        <v>#N/A</v>
      </c>
      <c r="T47" s="166" t="e">
        <f t="shared" si="34"/>
        <v>#N/A</v>
      </c>
      <c r="U47" s="166" t="e">
        <f t="shared" si="34"/>
        <v>#N/A</v>
      </c>
      <c r="V47" s="166">
        <f t="shared" si="34"/>
        <v>8.333333333333337E-2</v>
      </c>
      <c r="W47" s="166" t="e">
        <f t="shared" si="34"/>
        <v>#N/A</v>
      </c>
      <c r="X47" s="167" t="e">
        <f t="shared" si="34"/>
        <v>#N/A</v>
      </c>
      <c r="Y47" s="165">
        <f t="shared" si="34"/>
        <v>8.333333333333337E-2</v>
      </c>
      <c r="Z47" s="166" t="e">
        <f t="shared" si="34"/>
        <v>#N/A</v>
      </c>
      <c r="AA47" s="166" t="e">
        <f t="shared" si="34"/>
        <v>#N/A</v>
      </c>
      <c r="AB47" s="166" t="e">
        <f t="shared" si="34"/>
        <v>#N/A</v>
      </c>
      <c r="AC47" s="166">
        <f t="shared" si="34"/>
        <v>8.333333333333337E-2</v>
      </c>
      <c r="AD47" s="166" t="e">
        <f t="shared" si="34"/>
        <v>#N/A</v>
      </c>
      <c r="AE47" s="167" t="e">
        <f t="shared" si="34"/>
        <v>#N/A</v>
      </c>
      <c r="AF47" s="700"/>
      <c r="AG47" s="701"/>
      <c r="AH47" s="704"/>
      <c r="AI47" s="705"/>
      <c r="AJ47" s="797"/>
      <c r="AK47" s="798"/>
      <c r="AL47" s="80"/>
    </row>
    <row r="48" spans="1:46" ht="15" customHeight="1">
      <c r="A48" s="692" t="s">
        <v>403</v>
      </c>
      <c r="B48" s="793" t="s">
        <v>188</v>
      </c>
      <c r="C48" s="696" t="s">
        <v>197</v>
      </c>
      <c r="D48" s="161"/>
      <c r="E48" s="82"/>
      <c r="F48" s="82"/>
      <c r="G48" s="82"/>
      <c r="H48" s="82" t="s">
        <v>202</v>
      </c>
      <c r="I48" s="82"/>
      <c r="J48" s="162"/>
      <c r="K48" s="163"/>
      <c r="L48" s="82"/>
      <c r="M48" s="82"/>
      <c r="N48" s="82"/>
      <c r="O48" s="82" t="s">
        <v>202</v>
      </c>
      <c r="P48" s="82"/>
      <c r="Q48" s="164"/>
      <c r="R48" s="161"/>
      <c r="S48" s="82"/>
      <c r="T48" s="82"/>
      <c r="U48" s="82"/>
      <c r="V48" s="82" t="s">
        <v>202</v>
      </c>
      <c r="W48" s="82"/>
      <c r="X48" s="162"/>
      <c r="Y48" s="161"/>
      <c r="Z48" s="82"/>
      <c r="AA48" s="82"/>
      <c r="AB48" s="82"/>
      <c r="AC48" s="82" t="s">
        <v>202</v>
      </c>
      <c r="AD48" s="82"/>
      <c r="AE48" s="162"/>
      <c r="AF48" s="713">
        <f>SUMIF(D49:AE49,"&gt;0")</f>
        <v>1</v>
      </c>
      <c r="AG48" s="714"/>
      <c r="AH48" s="702">
        <f t="shared" ref="AH48" si="35">AF48/4</f>
        <v>0.25</v>
      </c>
      <c r="AI48" s="703"/>
      <c r="AJ48" s="795">
        <f>ROUNDDOWN(AH48/$AC$55,1)</f>
        <v>0.1</v>
      </c>
      <c r="AK48" s="796"/>
      <c r="AL48" s="80"/>
    </row>
    <row r="49" spans="1:39" ht="15" customHeight="1">
      <c r="A49" s="710"/>
      <c r="B49" s="794"/>
      <c r="C49" s="712"/>
      <c r="D49" s="165" t="e">
        <f t="shared" ref="D49:AE49" si="36">VLOOKUP(D48,$B$59:$I$67,2,1)</f>
        <v>#N/A</v>
      </c>
      <c r="E49" s="166" t="e">
        <f t="shared" si="36"/>
        <v>#N/A</v>
      </c>
      <c r="F49" s="166" t="e">
        <f t="shared" si="36"/>
        <v>#N/A</v>
      </c>
      <c r="G49" s="166" t="e">
        <f t="shared" si="36"/>
        <v>#N/A</v>
      </c>
      <c r="H49" s="166">
        <f t="shared" si="36"/>
        <v>0.25</v>
      </c>
      <c r="I49" s="166" t="e">
        <f t="shared" si="36"/>
        <v>#N/A</v>
      </c>
      <c r="J49" s="167" t="e">
        <f t="shared" si="36"/>
        <v>#N/A</v>
      </c>
      <c r="K49" s="168" t="e">
        <f t="shared" si="36"/>
        <v>#N/A</v>
      </c>
      <c r="L49" s="166" t="e">
        <f t="shared" si="36"/>
        <v>#N/A</v>
      </c>
      <c r="M49" s="166" t="e">
        <f t="shared" si="36"/>
        <v>#N/A</v>
      </c>
      <c r="N49" s="166" t="e">
        <f t="shared" si="36"/>
        <v>#N/A</v>
      </c>
      <c r="O49" s="166">
        <f t="shared" si="36"/>
        <v>0.25</v>
      </c>
      <c r="P49" s="166" t="e">
        <f t="shared" si="36"/>
        <v>#N/A</v>
      </c>
      <c r="Q49" s="169" t="e">
        <f t="shared" si="36"/>
        <v>#N/A</v>
      </c>
      <c r="R49" s="165" t="e">
        <f t="shared" si="36"/>
        <v>#N/A</v>
      </c>
      <c r="S49" s="166" t="e">
        <f t="shared" si="36"/>
        <v>#N/A</v>
      </c>
      <c r="T49" s="166" t="e">
        <f t="shared" si="36"/>
        <v>#N/A</v>
      </c>
      <c r="U49" s="166" t="e">
        <f t="shared" si="36"/>
        <v>#N/A</v>
      </c>
      <c r="V49" s="166">
        <f t="shared" si="36"/>
        <v>0.25</v>
      </c>
      <c r="W49" s="166" t="e">
        <f t="shared" si="36"/>
        <v>#N/A</v>
      </c>
      <c r="X49" s="167" t="e">
        <f t="shared" si="36"/>
        <v>#N/A</v>
      </c>
      <c r="Y49" s="165" t="e">
        <f t="shared" si="36"/>
        <v>#N/A</v>
      </c>
      <c r="Z49" s="166" t="e">
        <f t="shared" si="36"/>
        <v>#N/A</v>
      </c>
      <c r="AA49" s="166" t="e">
        <f t="shared" si="36"/>
        <v>#N/A</v>
      </c>
      <c r="AB49" s="166" t="e">
        <f t="shared" si="36"/>
        <v>#N/A</v>
      </c>
      <c r="AC49" s="166">
        <f t="shared" si="36"/>
        <v>0.25</v>
      </c>
      <c r="AD49" s="166" t="e">
        <f t="shared" si="36"/>
        <v>#N/A</v>
      </c>
      <c r="AE49" s="167" t="e">
        <f t="shared" si="36"/>
        <v>#N/A</v>
      </c>
      <c r="AF49" s="700"/>
      <c r="AG49" s="701"/>
      <c r="AH49" s="704"/>
      <c r="AI49" s="705"/>
      <c r="AJ49" s="797"/>
      <c r="AK49" s="798"/>
      <c r="AL49" s="80"/>
    </row>
    <row r="50" spans="1:39" ht="15" customHeight="1">
      <c r="A50" s="791" t="s">
        <v>404</v>
      </c>
      <c r="B50" s="793" t="s">
        <v>180</v>
      </c>
      <c r="C50" s="696" t="s">
        <v>203</v>
      </c>
      <c r="D50" s="161"/>
      <c r="E50" s="82"/>
      <c r="F50" s="82"/>
      <c r="G50" s="82"/>
      <c r="H50" s="82"/>
      <c r="I50" s="82" t="s">
        <v>201</v>
      </c>
      <c r="J50" s="162" t="s">
        <v>201</v>
      </c>
      <c r="K50" s="163"/>
      <c r="L50" s="82"/>
      <c r="M50" s="82"/>
      <c r="N50" s="82"/>
      <c r="O50" s="82"/>
      <c r="P50" s="82" t="s">
        <v>201</v>
      </c>
      <c r="Q50" s="164" t="s">
        <v>201</v>
      </c>
      <c r="R50" s="161"/>
      <c r="S50" s="82"/>
      <c r="T50" s="82"/>
      <c r="U50" s="82"/>
      <c r="V50" s="82"/>
      <c r="W50" s="82" t="s">
        <v>201</v>
      </c>
      <c r="X50" s="162" t="s">
        <v>201</v>
      </c>
      <c r="Y50" s="161"/>
      <c r="Z50" s="82"/>
      <c r="AA50" s="82"/>
      <c r="AB50" s="82"/>
      <c r="AC50" s="82"/>
      <c r="AD50" s="82" t="s">
        <v>201</v>
      </c>
      <c r="AE50" s="162" t="s">
        <v>201</v>
      </c>
      <c r="AF50" s="713">
        <f>SUMIF(D51:AE51,"&gt;0")</f>
        <v>0.66666666666666696</v>
      </c>
      <c r="AG50" s="714"/>
      <c r="AH50" s="702">
        <f t="shared" ref="AH50" si="37">AF50/4</f>
        <v>0.16666666666666674</v>
      </c>
      <c r="AI50" s="703"/>
      <c r="AJ50" s="795">
        <f>ROUNDDOWN(AH50/$AC$55,1)</f>
        <v>0.1</v>
      </c>
      <c r="AK50" s="796"/>
      <c r="AL50" s="80"/>
    </row>
    <row r="51" spans="1:39" ht="15" customHeight="1">
      <c r="A51" s="792"/>
      <c r="B51" s="794"/>
      <c r="C51" s="712"/>
      <c r="D51" s="165" t="e">
        <f t="shared" ref="D51:AE51" si="38">VLOOKUP(D50,$B$59:$I$67,2,1)</f>
        <v>#N/A</v>
      </c>
      <c r="E51" s="166" t="e">
        <f t="shared" si="38"/>
        <v>#N/A</v>
      </c>
      <c r="F51" s="166" t="e">
        <f t="shared" si="38"/>
        <v>#N/A</v>
      </c>
      <c r="G51" s="166" t="e">
        <f t="shared" si="38"/>
        <v>#N/A</v>
      </c>
      <c r="H51" s="166" t="e">
        <f t="shared" si="38"/>
        <v>#N/A</v>
      </c>
      <c r="I51" s="166">
        <f t="shared" si="38"/>
        <v>8.333333333333337E-2</v>
      </c>
      <c r="J51" s="167">
        <f t="shared" si="38"/>
        <v>8.333333333333337E-2</v>
      </c>
      <c r="K51" s="168" t="e">
        <f t="shared" si="38"/>
        <v>#N/A</v>
      </c>
      <c r="L51" s="166" t="e">
        <f t="shared" si="38"/>
        <v>#N/A</v>
      </c>
      <c r="M51" s="166" t="e">
        <f t="shared" si="38"/>
        <v>#N/A</v>
      </c>
      <c r="N51" s="166" t="e">
        <f t="shared" si="38"/>
        <v>#N/A</v>
      </c>
      <c r="O51" s="166" t="e">
        <f t="shared" si="38"/>
        <v>#N/A</v>
      </c>
      <c r="P51" s="166">
        <f t="shared" si="38"/>
        <v>8.333333333333337E-2</v>
      </c>
      <c r="Q51" s="169">
        <f t="shared" si="38"/>
        <v>8.333333333333337E-2</v>
      </c>
      <c r="R51" s="165" t="e">
        <f t="shared" si="38"/>
        <v>#N/A</v>
      </c>
      <c r="S51" s="166" t="e">
        <f t="shared" si="38"/>
        <v>#N/A</v>
      </c>
      <c r="T51" s="166" t="e">
        <f t="shared" si="38"/>
        <v>#N/A</v>
      </c>
      <c r="U51" s="166" t="e">
        <f t="shared" si="38"/>
        <v>#N/A</v>
      </c>
      <c r="V51" s="166" t="e">
        <f t="shared" si="38"/>
        <v>#N/A</v>
      </c>
      <c r="W51" s="166">
        <f t="shared" si="38"/>
        <v>8.333333333333337E-2</v>
      </c>
      <c r="X51" s="167">
        <f t="shared" si="38"/>
        <v>8.333333333333337E-2</v>
      </c>
      <c r="Y51" s="165" t="e">
        <f t="shared" si="38"/>
        <v>#N/A</v>
      </c>
      <c r="Z51" s="166" t="e">
        <f t="shared" si="38"/>
        <v>#N/A</v>
      </c>
      <c r="AA51" s="166" t="e">
        <f t="shared" si="38"/>
        <v>#N/A</v>
      </c>
      <c r="AB51" s="166" t="e">
        <f t="shared" si="38"/>
        <v>#N/A</v>
      </c>
      <c r="AC51" s="166" t="e">
        <f t="shared" si="38"/>
        <v>#N/A</v>
      </c>
      <c r="AD51" s="166">
        <f t="shared" si="38"/>
        <v>8.333333333333337E-2</v>
      </c>
      <c r="AE51" s="167">
        <f t="shared" si="38"/>
        <v>8.333333333333337E-2</v>
      </c>
      <c r="AF51" s="700"/>
      <c r="AG51" s="701"/>
      <c r="AH51" s="704"/>
      <c r="AI51" s="705"/>
      <c r="AJ51" s="797"/>
      <c r="AK51" s="798"/>
      <c r="AL51" s="80"/>
    </row>
    <row r="52" spans="1:39" ht="15" customHeight="1">
      <c r="A52" s="791" t="s">
        <v>405</v>
      </c>
      <c r="B52" s="793" t="s">
        <v>180</v>
      </c>
      <c r="C52" s="696" t="s">
        <v>204</v>
      </c>
      <c r="D52" s="161"/>
      <c r="E52" s="82"/>
      <c r="F52" s="82"/>
      <c r="G52" s="82"/>
      <c r="H52" s="82"/>
      <c r="I52" s="82" t="s">
        <v>202</v>
      </c>
      <c r="J52" s="162" t="s">
        <v>202</v>
      </c>
      <c r="K52" s="163"/>
      <c r="L52" s="82"/>
      <c r="M52" s="82"/>
      <c r="N52" s="82"/>
      <c r="O52" s="82"/>
      <c r="P52" s="82" t="s">
        <v>202</v>
      </c>
      <c r="Q52" s="164" t="s">
        <v>202</v>
      </c>
      <c r="R52" s="161"/>
      <c r="S52" s="82"/>
      <c r="T52" s="82"/>
      <c r="U52" s="82"/>
      <c r="V52" s="82"/>
      <c r="W52" s="82" t="s">
        <v>202</v>
      </c>
      <c r="X52" s="162" t="s">
        <v>202</v>
      </c>
      <c r="Y52" s="161"/>
      <c r="Z52" s="82"/>
      <c r="AA52" s="82"/>
      <c r="AB52" s="82"/>
      <c r="AC52" s="82"/>
      <c r="AD52" s="82" t="s">
        <v>202</v>
      </c>
      <c r="AE52" s="162" t="s">
        <v>202</v>
      </c>
      <c r="AF52" s="713">
        <f>SUMIF(D53:AE53,"&gt;0")</f>
        <v>2</v>
      </c>
      <c r="AG52" s="714"/>
      <c r="AH52" s="702">
        <f t="shared" ref="AH52" si="39">AF52/4</f>
        <v>0.5</v>
      </c>
      <c r="AI52" s="703"/>
      <c r="AJ52" s="795">
        <f>ROUNDDOWN(AH52/$AC$55,1)</f>
        <v>0.3</v>
      </c>
      <c r="AK52" s="796"/>
      <c r="AL52" s="80"/>
    </row>
    <row r="53" spans="1:39" ht="15" customHeight="1">
      <c r="A53" s="792"/>
      <c r="B53" s="794"/>
      <c r="C53" s="712"/>
      <c r="D53" s="165" t="e">
        <f t="shared" ref="D53:AE53" si="40">VLOOKUP(D52,$B$59:$I$67,2,1)</f>
        <v>#N/A</v>
      </c>
      <c r="E53" s="166" t="e">
        <f t="shared" si="40"/>
        <v>#N/A</v>
      </c>
      <c r="F53" s="166" t="e">
        <f t="shared" si="40"/>
        <v>#N/A</v>
      </c>
      <c r="G53" s="166" t="e">
        <f t="shared" si="40"/>
        <v>#N/A</v>
      </c>
      <c r="H53" s="166" t="e">
        <f t="shared" si="40"/>
        <v>#N/A</v>
      </c>
      <c r="I53" s="166">
        <f t="shared" si="40"/>
        <v>0.25</v>
      </c>
      <c r="J53" s="167">
        <f t="shared" si="40"/>
        <v>0.25</v>
      </c>
      <c r="K53" s="168" t="e">
        <f t="shared" si="40"/>
        <v>#N/A</v>
      </c>
      <c r="L53" s="166" t="e">
        <f t="shared" si="40"/>
        <v>#N/A</v>
      </c>
      <c r="M53" s="166" t="e">
        <f t="shared" si="40"/>
        <v>#N/A</v>
      </c>
      <c r="N53" s="166" t="e">
        <f t="shared" si="40"/>
        <v>#N/A</v>
      </c>
      <c r="O53" s="166" t="e">
        <f t="shared" si="40"/>
        <v>#N/A</v>
      </c>
      <c r="P53" s="166">
        <f t="shared" si="40"/>
        <v>0.25</v>
      </c>
      <c r="Q53" s="169">
        <f t="shared" si="40"/>
        <v>0.25</v>
      </c>
      <c r="R53" s="165" t="e">
        <f t="shared" si="40"/>
        <v>#N/A</v>
      </c>
      <c r="S53" s="166" t="e">
        <f t="shared" si="40"/>
        <v>#N/A</v>
      </c>
      <c r="T53" s="166" t="e">
        <f t="shared" si="40"/>
        <v>#N/A</v>
      </c>
      <c r="U53" s="166" t="e">
        <f t="shared" si="40"/>
        <v>#N/A</v>
      </c>
      <c r="V53" s="166" t="e">
        <f t="shared" si="40"/>
        <v>#N/A</v>
      </c>
      <c r="W53" s="166">
        <f t="shared" si="40"/>
        <v>0.25</v>
      </c>
      <c r="X53" s="167">
        <f t="shared" si="40"/>
        <v>0.25</v>
      </c>
      <c r="Y53" s="165" t="e">
        <f t="shared" si="40"/>
        <v>#N/A</v>
      </c>
      <c r="Z53" s="166" t="e">
        <f t="shared" si="40"/>
        <v>#N/A</v>
      </c>
      <c r="AA53" s="166" t="e">
        <f t="shared" si="40"/>
        <v>#N/A</v>
      </c>
      <c r="AB53" s="166" t="e">
        <f t="shared" si="40"/>
        <v>#N/A</v>
      </c>
      <c r="AC53" s="166" t="e">
        <f t="shared" si="40"/>
        <v>#N/A</v>
      </c>
      <c r="AD53" s="166">
        <f t="shared" si="40"/>
        <v>0.25</v>
      </c>
      <c r="AE53" s="167">
        <f t="shared" si="40"/>
        <v>0.25</v>
      </c>
      <c r="AF53" s="700"/>
      <c r="AG53" s="701"/>
      <c r="AH53" s="704"/>
      <c r="AI53" s="705"/>
      <c r="AJ53" s="797"/>
      <c r="AK53" s="798"/>
      <c r="AL53" s="80"/>
    </row>
    <row r="54" spans="1:39" ht="24" customHeight="1" thickBot="1">
      <c r="A54" s="781" t="s">
        <v>15</v>
      </c>
      <c r="B54" s="782"/>
      <c r="C54" s="783"/>
      <c r="D54" s="161"/>
      <c r="E54" s="82"/>
      <c r="F54" s="82"/>
      <c r="G54" s="82"/>
      <c r="H54" s="82"/>
      <c r="I54" s="82"/>
      <c r="J54" s="162"/>
      <c r="K54" s="163"/>
      <c r="L54" s="82"/>
      <c r="M54" s="82"/>
      <c r="N54" s="82"/>
      <c r="O54" s="82"/>
      <c r="P54" s="82"/>
      <c r="Q54" s="164"/>
      <c r="R54" s="161"/>
      <c r="S54" s="82"/>
      <c r="T54" s="82"/>
      <c r="U54" s="82"/>
      <c r="V54" s="82"/>
      <c r="W54" s="82"/>
      <c r="X54" s="162"/>
      <c r="Y54" s="161"/>
      <c r="Z54" s="82"/>
      <c r="AA54" s="82"/>
      <c r="AB54" s="82"/>
      <c r="AC54" s="175"/>
      <c r="AD54" s="175"/>
      <c r="AE54" s="176"/>
      <c r="AF54" s="682">
        <f>SUM(AF12:AG41)</f>
        <v>40.333333333333329</v>
      </c>
      <c r="AG54" s="683"/>
      <c r="AH54" s="682">
        <f>SUM(AH12:AI41)</f>
        <v>10.083333333333332</v>
      </c>
      <c r="AI54" s="683"/>
      <c r="AJ54" s="784">
        <f>SUM(AJ12:AK41)</f>
        <v>5.8000000000000007</v>
      </c>
      <c r="AK54" s="785"/>
      <c r="AL54" s="80"/>
    </row>
    <row r="55" spans="1:39" ht="15" customHeight="1" thickBot="1">
      <c r="A55" s="686" t="s">
        <v>16</v>
      </c>
      <c r="B55" s="687"/>
      <c r="C55" s="687"/>
      <c r="D55" s="687"/>
      <c r="E55" s="687"/>
      <c r="F55" s="687"/>
      <c r="G55" s="687"/>
      <c r="H55" s="687"/>
      <c r="I55" s="687"/>
      <c r="J55" s="687"/>
      <c r="K55" s="687"/>
      <c r="L55" s="687"/>
      <c r="M55" s="687"/>
      <c r="N55" s="687"/>
      <c r="O55" s="687"/>
      <c r="P55" s="687"/>
      <c r="Q55" s="687"/>
      <c r="R55" s="687"/>
      <c r="S55" s="687"/>
      <c r="T55" s="687"/>
      <c r="U55" s="687"/>
      <c r="V55" s="687"/>
      <c r="W55" s="687"/>
      <c r="X55" s="687"/>
      <c r="Y55" s="765"/>
      <c r="Z55" s="765"/>
      <c r="AA55" s="765"/>
      <c r="AB55" s="766"/>
      <c r="AC55" s="786">
        <v>1.6666666666666667</v>
      </c>
      <c r="AD55" s="787"/>
      <c r="AE55" s="788"/>
      <c r="AF55" s="789" t="s">
        <v>44</v>
      </c>
      <c r="AG55" s="789"/>
      <c r="AH55" s="789"/>
      <c r="AI55" s="789"/>
      <c r="AJ55" s="789"/>
      <c r="AK55" s="789"/>
      <c r="AL55" s="790"/>
    </row>
    <row r="56" spans="1:39" ht="6.75" customHeight="1">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4"/>
      <c r="AJ56" s="83"/>
      <c r="AK56" s="84"/>
    </row>
    <row r="57" spans="1:39" ht="15" customHeight="1">
      <c r="A57" s="778" t="s">
        <v>95</v>
      </c>
      <c r="B57" s="779"/>
      <c r="C57" s="780"/>
      <c r="D57" s="85" t="s">
        <v>94</v>
      </c>
      <c r="E57" s="680" t="s">
        <v>208</v>
      </c>
      <c r="F57" s="681"/>
      <c r="G57" s="681"/>
      <c r="H57" s="681"/>
      <c r="I57" s="681"/>
      <c r="J57" s="674">
        <v>0</v>
      </c>
      <c r="K57" s="675"/>
      <c r="L57" s="85" t="s">
        <v>93</v>
      </c>
      <c r="M57" s="680" t="s">
        <v>96</v>
      </c>
      <c r="N57" s="681"/>
      <c r="O57" s="681"/>
      <c r="P57" s="681"/>
      <c r="Q57" s="681"/>
      <c r="R57" s="674">
        <v>0</v>
      </c>
      <c r="S57" s="675"/>
      <c r="T57" s="85" t="s">
        <v>97</v>
      </c>
      <c r="U57" s="680" t="s">
        <v>96</v>
      </c>
      <c r="V57" s="681"/>
      <c r="W57" s="681"/>
      <c r="X57" s="681"/>
      <c r="Y57" s="681"/>
      <c r="Z57" s="674">
        <v>0</v>
      </c>
      <c r="AA57" s="675"/>
      <c r="AB57" s="85" t="s">
        <v>98</v>
      </c>
      <c r="AC57" s="680" t="s">
        <v>96</v>
      </c>
      <c r="AD57" s="681"/>
      <c r="AE57" s="681"/>
      <c r="AF57" s="681"/>
      <c r="AG57" s="681"/>
      <c r="AH57" s="674">
        <v>0</v>
      </c>
      <c r="AI57" s="675"/>
      <c r="AJ57" s="674">
        <v>0</v>
      </c>
      <c r="AK57" s="675"/>
      <c r="AL57" s="84"/>
      <c r="AM57" s="86"/>
    </row>
    <row r="58" spans="1:39" ht="6.7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9"/>
      <c r="AJ58" s="88"/>
      <c r="AK58" s="89"/>
    </row>
    <row r="59" spans="1:39" ht="15" customHeight="1">
      <c r="A59" s="774" t="s">
        <v>99</v>
      </c>
      <c r="B59" s="177" t="s">
        <v>143</v>
      </c>
      <c r="C59" s="178" t="s">
        <v>144</v>
      </c>
      <c r="D59" s="777" t="s">
        <v>145</v>
      </c>
      <c r="E59" s="777"/>
      <c r="F59" s="777" t="s">
        <v>146</v>
      </c>
      <c r="G59" s="777"/>
      <c r="H59" s="777" t="s">
        <v>147</v>
      </c>
      <c r="I59" s="777"/>
      <c r="J59" s="93" t="s">
        <v>209</v>
      </c>
      <c r="L59" s="83"/>
      <c r="N59" s="107"/>
      <c r="O59" s="107"/>
      <c r="P59" s="107"/>
      <c r="Q59" s="107"/>
      <c r="R59" s="107"/>
      <c r="S59" s="107"/>
      <c r="T59" s="107"/>
      <c r="U59" s="107"/>
      <c r="V59" s="107"/>
      <c r="W59" s="107"/>
      <c r="X59" s="107"/>
      <c r="Y59" s="107"/>
      <c r="Z59" s="107"/>
      <c r="AA59" s="107"/>
      <c r="AB59" s="107"/>
      <c r="AC59" s="107"/>
      <c r="AD59" s="107"/>
      <c r="AE59" s="107"/>
      <c r="AF59" s="107"/>
      <c r="AG59" s="107"/>
      <c r="AH59" s="107"/>
      <c r="AI59" s="87"/>
      <c r="AJ59" s="107"/>
      <c r="AK59" s="87"/>
    </row>
    <row r="60" spans="1:39" ht="15" customHeight="1">
      <c r="A60" s="774"/>
      <c r="B60" s="85" t="s">
        <v>100</v>
      </c>
      <c r="C60" s="179">
        <f t="shared" ref="C60:C89" si="41">F60-D60-H60</f>
        <v>0.33333333333333331</v>
      </c>
      <c r="D60" s="672">
        <v>0.375</v>
      </c>
      <c r="E60" s="672"/>
      <c r="F60" s="672">
        <v>0.75</v>
      </c>
      <c r="G60" s="672"/>
      <c r="H60" s="672">
        <v>4.1666666666666664E-2</v>
      </c>
      <c r="I60" s="672"/>
      <c r="J60" s="93" t="s">
        <v>148</v>
      </c>
      <c r="N60" s="180"/>
      <c r="O60" s="180"/>
      <c r="P60" s="180"/>
      <c r="Q60" s="180"/>
      <c r="R60" s="181"/>
      <c r="S60" s="181"/>
      <c r="T60" s="182"/>
      <c r="U60" s="180"/>
      <c r="V60" s="180"/>
      <c r="W60" s="180"/>
      <c r="X60" s="180"/>
      <c r="Y60" s="180"/>
      <c r="Z60" s="181"/>
      <c r="AA60" s="181"/>
      <c r="AB60" s="182"/>
      <c r="AC60" s="180"/>
      <c r="AD60" s="180"/>
      <c r="AE60" s="180"/>
      <c r="AF60" s="180"/>
      <c r="AG60" s="180"/>
      <c r="AH60" s="181"/>
      <c r="AI60" s="181"/>
      <c r="AJ60" s="181"/>
      <c r="AK60" s="181"/>
      <c r="AL60" s="84"/>
      <c r="AM60" s="86"/>
    </row>
    <row r="61" spans="1:39" ht="15" customHeight="1">
      <c r="A61" s="774"/>
      <c r="B61" s="85" t="s">
        <v>101</v>
      </c>
      <c r="C61" s="179">
        <f t="shared" si="41"/>
        <v>8.3333333333333315E-2</v>
      </c>
      <c r="D61" s="672">
        <v>0.29166666666666669</v>
      </c>
      <c r="E61" s="672"/>
      <c r="F61" s="672">
        <v>0.375</v>
      </c>
      <c r="G61" s="672"/>
      <c r="H61" s="672"/>
      <c r="I61" s="672"/>
      <c r="J61" s="93" t="s">
        <v>108</v>
      </c>
      <c r="N61" s="180"/>
      <c r="O61" s="180"/>
      <c r="P61" s="180"/>
      <c r="Q61" s="180"/>
      <c r="R61" s="181"/>
      <c r="S61" s="181"/>
      <c r="T61" s="182"/>
      <c r="U61" s="180"/>
      <c r="V61" s="180"/>
      <c r="W61" s="180"/>
      <c r="X61" s="180"/>
      <c r="Y61" s="180"/>
      <c r="Z61" s="181"/>
      <c r="AA61" s="181"/>
      <c r="AB61" s="182"/>
      <c r="AC61" s="180"/>
      <c r="AD61" s="180"/>
      <c r="AE61" s="180"/>
      <c r="AF61" s="180"/>
      <c r="AG61" s="180"/>
      <c r="AH61" s="181"/>
      <c r="AI61" s="181"/>
      <c r="AJ61" s="181"/>
      <c r="AK61" s="181"/>
      <c r="AL61" s="84"/>
      <c r="AM61" s="86"/>
    </row>
    <row r="62" spans="1:39" ht="15" customHeight="1">
      <c r="A62" s="774"/>
      <c r="B62" s="85" t="s">
        <v>102</v>
      </c>
      <c r="C62" s="179">
        <f t="shared" si="41"/>
        <v>0.20833333333333326</v>
      </c>
      <c r="D62" s="672">
        <v>0.70833333333333337</v>
      </c>
      <c r="E62" s="672"/>
      <c r="F62" s="672">
        <v>0.91666666666666663</v>
      </c>
      <c r="G62" s="672"/>
      <c r="H62" s="672"/>
      <c r="I62" s="672"/>
      <c r="J62" s="93" t="s">
        <v>149</v>
      </c>
      <c r="N62" s="180"/>
      <c r="O62" s="180"/>
      <c r="P62" s="180"/>
      <c r="Q62" s="180"/>
      <c r="R62" s="181"/>
      <c r="S62" s="181"/>
      <c r="T62" s="182"/>
      <c r="U62" s="180"/>
      <c r="V62" s="180"/>
      <c r="W62" s="180"/>
      <c r="X62" s="180"/>
      <c r="Y62" s="180"/>
      <c r="Z62" s="181"/>
      <c r="AA62" s="181"/>
      <c r="AB62" s="182"/>
      <c r="AC62" s="180"/>
      <c r="AD62" s="180"/>
      <c r="AE62" s="180"/>
      <c r="AF62" s="180"/>
      <c r="AG62" s="180"/>
      <c r="AH62" s="181"/>
      <c r="AI62" s="181"/>
      <c r="AJ62" s="181"/>
      <c r="AK62" s="181"/>
      <c r="AL62" s="84"/>
      <c r="AM62" s="86"/>
    </row>
    <row r="63" spans="1:39" ht="15" customHeight="1">
      <c r="A63" s="774"/>
      <c r="B63" s="85" t="s">
        <v>103</v>
      </c>
      <c r="C63" s="179">
        <f t="shared" si="41"/>
        <v>0.16666666666666663</v>
      </c>
      <c r="D63" s="672">
        <v>0.75</v>
      </c>
      <c r="E63" s="672"/>
      <c r="F63" s="672">
        <v>0.91666666666666663</v>
      </c>
      <c r="G63" s="672"/>
      <c r="H63" s="672"/>
      <c r="I63" s="672"/>
      <c r="J63" s="93" t="s">
        <v>150</v>
      </c>
      <c r="N63" s="180"/>
      <c r="O63" s="180"/>
      <c r="P63" s="180"/>
      <c r="Q63" s="180"/>
      <c r="R63" s="181"/>
      <c r="S63" s="181"/>
      <c r="T63" s="182"/>
      <c r="U63" s="180"/>
      <c r="V63" s="180"/>
      <c r="W63" s="180"/>
      <c r="X63" s="180"/>
      <c r="Y63" s="180"/>
      <c r="Z63" s="181"/>
      <c r="AA63" s="181"/>
      <c r="AB63" s="182"/>
      <c r="AC63" s="180"/>
      <c r="AD63" s="180"/>
      <c r="AE63" s="180"/>
      <c r="AF63" s="180"/>
      <c r="AG63" s="180"/>
      <c r="AH63" s="181"/>
      <c r="AI63" s="181"/>
      <c r="AJ63" s="181"/>
      <c r="AK63" s="181"/>
      <c r="AL63" s="84"/>
      <c r="AM63" s="86"/>
    </row>
    <row r="64" spans="1:39" ht="15" customHeight="1">
      <c r="A64" s="774"/>
      <c r="B64" s="85" t="s">
        <v>104</v>
      </c>
      <c r="C64" s="179">
        <f t="shared" si="41"/>
        <v>0.25</v>
      </c>
      <c r="D64" s="775">
        <v>0</v>
      </c>
      <c r="E64" s="776"/>
      <c r="F64" s="775">
        <v>0.29166666666666669</v>
      </c>
      <c r="G64" s="776"/>
      <c r="H64" s="775">
        <v>4.1666666666666664E-2</v>
      </c>
      <c r="I64" s="776"/>
      <c r="J64" s="93" t="s">
        <v>151</v>
      </c>
      <c r="N64" s="180"/>
      <c r="O64" s="180"/>
      <c r="P64" s="180"/>
      <c r="Q64" s="180"/>
      <c r="R64" s="181"/>
      <c r="S64" s="181"/>
      <c r="T64" s="182"/>
      <c r="U64" s="180"/>
      <c r="V64" s="180"/>
      <c r="W64" s="180"/>
      <c r="X64" s="180"/>
      <c r="Y64" s="180"/>
      <c r="Z64" s="181"/>
      <c r="AA64" s="181"/>
      <c r="AB64" s="182"/>
      <c r="AC64" s="180"/>
      <c r="AD64" s="180"/>
      <c r="AE64" s="180"/>
      <c r="AF64" s="180"/>
      <c r="AG64" s="180"/>
      <c r="AH64" s="181"/>
      <c r="AI64" s="181"/>
      <c r="AJ64" s="181"/>
      <c r="AK64" s="181"/>
      <c r="AL64" s="84"/>
      <c r="AM64" s="86"/>
    </row>
    <row r="65" spans="1:39" ht="15" customHeight="1">
      <c r="A65" s="774"/>
      <c r="B65" s="85" t="s">
        <v>105</v>
      </c>
      <c r="C65" s="179">
        <f t="shared" si="41"/>
        <v>8.333333333333337E-2</v>
      </c>
      <c r="D65" s="672">
        <v>0.91666666666666663</v>
      </c>
      <c r="E65" s="672"/>
      <c r="F65" s="672">
        <v>1</v>
      </c>
      <c r="G65" s="672"/>
      <c r="H65" s="672"/>
      <c r="I65" s="672"/>
      <c r="J65" s="93" t="s">
        <v>152</v>
      </c>
      <c r="N65" s="180"/>
      <c r="O65" s="180"/>
      <c r="P65" s="180"/>
      <c r="Q65" s="180"/>
      <c r="R65" s="181"/>
      <c r="S65" s="181"/>
      <c r="T65" s="182"/>
      <c r="U65" s="180"/>
      <c r="V65" s="180"/>
      <c r="W65" s="180"/>
      <c r="X65" s="180"/>
      <c r="Y65" s="180"/>
      <c r="Z65" s="181"/>
      <c r="AA65" s="181"/>
      <c r="AB65" s="182"/>
      <c r="AC65" s="180"/>
      <c r="AD65" s="180"/>
      <c r="AE65" s="180"/>
      <c r="AF65" s="180"/>
      <c r="AG65" s="180"/>
      <c r="AH65" s="181"/>
      <c r="AI65" s="181"/>
      <c r="AJ65" s="181"/>
      <c r="AK65" s="181"/>
      <c r="AL65" s="84"/>
      <c r="AM65" s="86"/>
    </row>
    <row r="66" spans="1:39" ht="15" customHeight="1">
      <c r="A66" s="774"/>
      <c r="B66" s="85" t="s">
        <v>106</v>
      </c>
      <c r="C66" s="179">
        <f t="shared" si="41"/>
        <v>0</v>
      </c>
      <c r="D66" s="672"/>
      <c r="E66" s="672"/>
      <c r="F66" s="672"/>
      <c r="G66" s="672"/>
      <c r="H66" s="672"/>
      <c r="I66" s="672"/>
      <c r="J66" s="93" t="s">
        <v>153</v>
      </c>
      <c r="N66" s="180"/>
      <c r="O66" s="180"/>
      <c r="P66" s="180"/>
      <c r="Q66" s="180"/>
      <c r="R66" s="181"/>
      <c r="S66" s="181"/>
      <c r="T66" s="182"/>
      <c r="U66" s="180"/>
      <c r="V66" s="180"/>
      <c r="W66" s="180"/>
      <c r="X66" s="180"/>
      <c r="Y66" s="180"/>
      <c r="Z66" s="181"/>
      <c r="AA66" s="181"/>
      <c r="AB66" s="182"/>
      <c r="AC66" s="180"/>
      <c r="AD66" s="180"/>
      <c r="AE66" s="180"/>
      <c r="AF66" s="180"/>
      <c r="AG66" s="180"/>
      <c r="AH66" s="181"/>
      <c r="AI66" s="181"/>
      <c r="AJ66" s="181"/>
      <c r="AK66" s="181"/>
      <c r="AL66" s="84"/>
      <c r="AM66" s="86"/>
    </row>
    <row r="67" spans="1:39" ht="15" customHeight="1">
      <c r="A67" s="774"/>
      <c r="B67" s="85" t="s">
        <v>107</v>
      </c>
      <c r="C67" s="179">
        <f t="shared" si="41"/>
        <v>0</v>
      </c>
      <c r="D67" s="672"/>
      <c r="E67" s="672"/>
      <c r="F67" s="672"/>
      <c r="G67" s="672"/>
      <c r="H67" s="672"/>
      <c r="I67" s="672"/>
      <c r="J67" s="93" t="s">
        <v>154</v>
      </c>
      <c r="N67" s="180"/>
      <c r="O67" s="180"/>
      <c r="P67" s="180"/>
      <c r="Q67" s="180"/>
      <c r="R67" s="181"/>
      <c r="S67" s="181"/>
      <c r="T67" s="182"/>
      <c r="U67" s="180"/>
      <c r="V67" s="180"/>
      <c r="W67" s="180"/>
      <c r="X67" s="180"/>
      <c r="Y67" s="180"/>
      <c r="Z67" s="181"/>
      <c r="AA67" s="181"/>
      <c r="AB67" s="182"/>
      <c r="AC67" s="180"/>
      <c r="AD67" s="180"/>
      <c r="AE67" s="180"/>
      <c r="AF67" s="180"/>
      <c r="AG67" s="180"/>
      <c r="AH67" s="181"/>
      <c r="AI67" s="181"/>
      <c r="AJ67" s="181"/>
      <c r="AK67" s="181"/>
      <c r="AL67" s="84"/>
      <c r="AM67" s="86"/>
    </row>
    <row r="68" spans="1:39" ht="15" customHeight="1">
      <c r="A68" s="774" t="s">
        <v>99</v>
      </c>
      <c r="B68" s="85" t="s">
        <v>122</v>
      </c>
      <c r="C68" s="179">
        <f t="shared" si="41"/>
        <v>0</v>
      </c>
      <c r="D68" s="672"/>
      <c r="E68" s="672"/>
      <c r="F68" s="672"/>
      <c r="G68" s="672"/>
      <c r="H68" s="672"/>
      <c r="I68" s="672"/>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9"/>
      <c r="AJ68" s="88"/>
      <c r="AK68" s="89"/>
    </row>
    <row r="69" spans="1:39" ht="15" customHeight="1">
      <c r="A69" s="774"/>
      <c r="B69" s="85" t="s">
        <v>124</v>
      </c>
      <c r="C69" s="179">
        <f t="shared" si="41"/>
        <v>0</v>
      </c>
      <c r="D69" s="672"/>
      <c r="E69" s="672"/>
      <c r="F69" s="672"/>
      <c r="G69" s="672"/>
      <c r="H69" s="672"/>
      <c r="I69" s="672"/>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9"/>
      <c r="AJ69" s="88"/>
      <c r="AK69" s="89"/>
    </row>
    <row r="70" spans="1:39" ht="15" customHeight="1">
      <c r="A70" s="774"/>
      <c r="B70" s="85" t="s">
        <v>155</v>
      </c>
      <c r="C70" s="179">
        <f t="shared" si="41"/>
        <v>0</v>
      </c>
      <c r="D70" s="672"/>
      <c r="E70" s="672"/>
      <c r="F70" s="672"/>
      <c r="G70" s="672"/>
      <c r="H70" s="672"/>
      <c r="I70" s="672"/>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9"/>
      <c r="AJ70" s="88"/>
      <c r="AK70" s="89"/>
    </row>
    <row r="71" spans="1:39" ht="15" customHeight="1">
      <c r="A71" s="774"/>
      <c r="B71" s="85" t="s">
        <v>156</v>
      </c>
      <c r="C71" s="179">
        <f t="shared" si="41"/>
        <v>0</v>
      </c>
      <c r="D71" s="672"/>
      <c r="E71" s="672"/>
      <c r="F71" s="672"/>
      <c r="G71" s="672"/>
      <c r="H71" s="672"/>
      <c r="I71" s="672"/>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9"/>
      <c r="AJ71" s="88"/>
      <c r="AK71" s="89"/>
    </row>
    <row r="72" spans="1:39" ht="15" customHeight="1">
      <c r="A72" s="774"/>
      <c r="B72" s="85" t="s">
        <v>157</v>
      </c>
      <c r="C72" s="179">
        <f t="shared" si="41"/>
        <v>0</v>
      </c>
      <c r="D72" s="672"/>
      <c r="E72" s="672"/>
      <c r="F72" s="672"/>
      <c r="G72" s="672"/>
      <c r="H72" s="672"/>
      <c r="I72" s="672"/>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9"/>
      <c r="AJ72" s="88"/>
      <c r="AK72" s="89"/>
    </row>
    <row r="73" spans="1:39" ht="15" customHeight="1">
      <c r="A73" s="774"/>
      <c r="B73" s="85" t="s">
        <v>158</v>
      </c>
      <c r="C73" s="179">
        <f t="shared" si="41"/>
        <v>0</v>
      </c>
      <c r="D73" s="672"/>
      <c r="E73" s="672"/>
      <c r="F73" s="672"/>
      <c r="G73" s="672"/>
      <c r="H73" s="672"/>
      <c r="I73" s="672"/>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9"/>
      <c r="AJ73" s="88"/>
      <c r="AK73" s="89"/>
    </row>
    <row r="74" spans="1:39" ht="15" customHeight="1">
      <c r="A74" s="774"/>
      <c r="B74" s="85" t="s">
        <v>159</v>
      </c>
      <c r="C74" s="179">
        <f t="shared" si="41"/>
        <v>0</v>
      </c>
      <c r="D74" s="672"/>
      <c r="E74" s="672"/>
      <c r="F74" s="672"/>
      <c r="G74" s="672"/>
      <c r="H74" s="672"/>
      <c r="I74" s="672"/>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9"/>
      <c r="AJ74" s="88"/>
      <c r="AK74" s="89"/>
    </row>
    <row r="75" spans="1:39" ht="15" customHeight="1">
      <c r="A75" s="774"/>
      <c r="B75" s="85" t="s">
        <v>160</v>
      </c>
      <c r="C75" s="179">
        <f t="shared" si="41"/>
        <v>0</v>
      </c>
      <c r="D75" s="672"/>
      <c r="E75" s="672"/>
      <c r="F75" s="672"/>
      <c r="G75" s="672"/>
      <c r="H75" s="672"/>
      <c r="I75" s="672"/>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9"/>
      <c r="AJ75" s="88"/>
      <c r="AK75" s="89"/>
    </row>
    <row r="76" spans="1:39" ht="15" customHeight="1">
      <c r="A76" s="774"/>
      <c r="B76" s="85" t="s">
        <v>161</v>
      </c>
      <c r="C76" s="179">
        <f t="shared" si="41"/>
        <v>0</v>
      </c>
      <c r="D76" s="672"/>
      <c r="E76" s="672"/>
      <c r="F76" s="672"/>
      <c r="G76" s="672"/>
      <c r="H76" s="672"/>
      <c r="I76" s="672"/>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9"/>
      <c r="AJ76" s="88"/>
      <c r="AK76" s="89"/>
    </row>
    <row r="77" spans="1:39" ht="15" customHeight="1">
      <c r="A77" s="774"/>
      <c r="B77" s="85" t="s">
        <v>162</v>
      </c>
      <c r="C77" s="179">
        <f t="shared" si="41"/>
        <v>0</v>
      </c>
      <c r="D77" s="672"/>
      <c r="E77" s="672"/>
      <c r="F77" s="672"/>
      <c r="G77" s="672"/>
      <c r="H77" s="672"/>
      <c r="I77" s="672"/>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9"/>
      <c r="AJ77" s="88"/>
      <c r="AK77" s="89"/>
    </row>
    <row r="78" spans="1:39" s="90" customFormat="1" ht="15" customHeight="1">
      <c r="A78" s="774"/>
      <c r="B78" s="85" t="s">
        <v>163</v>
      </c>
      <c r="C78" s="179">
        <f t="shared" si="41"/>
        <v>0</v>
      </c>
      <c r="D78" s="672"/>
      <c r="E78" s="672"/>
      <c r="F78" s="672"/>
      <c r="G78" s="672"/>
      <c r="H78" s="672"/>
      <c r="I78" s="672"/>
    </row>
    <row r="79" spans="1:39" s="90" customFormat="1" ht="15" customHeight="1">
      <c r="A79" s="774"/>
      <c r="B79" s="85" t="s">
        <v>164</v>
      </c>
      <c r="C79" s="179">
        <f t="shared" si="41"/>
        <v>0</v>
      </c>
      <c r="D79" s="672"/>
      <c r="E79" s="672"/>
      <c r="F79" s="672"/>
      <c r="G79" s="672"/>
      <c r="H79" s="672"/>
      <c r="I79" s="672"/>
    </row>
    <row r="80" spans="1:39" s="90" customFormat="1" ht="15" customHeight="1">
      <c r="A80" s="774"/>
      <c r="B80" s="85" t="s">
        <v>165</v>
      </c>
      <c r="C80" s="179">
        <f t="shared" si="41"/>
        <v>0</v>
      </c>
      <c r="D80" s="672"/>
      <c r="E80" s="672"/>
      <c r="F80" s="672"/>
      <c r="G80" s="672"/>
      <c r="H80" s="672"/>
      <c r="I80" s="672"/>
    </row>
    <row r="81" spans="1:38" s="90" customFormat="1" ht="15" customHeight="1">
      <c r="A81" s="774"/>
      <c r="B81" s="85" t="s">
        <v>166</v>
      </c>
      <c r="C81" s="179">
        <f t="shared" si="41"/>
        <v>0</v>
      </c>
      <c r="D81" s="672"/>
      <c r="E81" s="672"/>
      <c r="F81" s="672"/>
      <c r="G81" s="672"/>
      <c r="H81" s="672"/>
      <c r="I81" s="672"/>
    </row>
    <row r="82" spans="1:38" s="90" customFormat="1" ht="15" customHeight="1">
      <c r="A82" s="774"/>
      <c r="B82" s="85" t="s">
        <v>167</v>
      </c>
      <c r="C82" s="179">
        <f t="shared" si="41"/>
        <v>0</v>
      </c>
      <c r="D82" s="672"/>
      <c r="E82" s="672"/>
      <c r="F82" s="672"/>
      <c r="G82" s="672"/>
      <c r="H82" s="672"/>
      <c r="I82" s="672"/>
    </row>
    <row r="83" spans="1:38" s="90" customFormat="1" ht="15" customHeight="1">
      <c r="A83" s="774"/>
      <c r="B83" s="85" t="s">
        <v>168</v>
      </c>
      <c r="C83" s="179">
        <f t="shared" si="41"/>
        <v>0</v>
      </c>
      <c r="D83" s="672"/>
      <c r="E83" s="672"/>
      <c r="F83" s="672"/>
      <c r="G83" s="672"/>
      <c r="H83" s="672"/>
      <c r="I83" s="672"/>
    </row>
    <row r="84" spans="1:38" s="90" customFormat="1" ht="15" customHeight="1">
      <c r="A84" s="774"/>
      <c r="B84" s="85" t="s">
        <v>169</v>
      </c>
      <c r="C84" s="179">
        <f t="shared" si="41"/>
        <v>0</v>
      </c>
      <c r="D84" s="672"/>
      <c r="E84" s="672"/>
      <c r="F84" s="672"/>
      <c r="G84" s="672"/>
      <c r="H84" s="672"/>
      <c r="I84" s="672"/>
    </row>
    <row r="85" spans="1:38" s="90" customFormat="1" ht="15" customHeight="1">
      <c r="A85" s="774"/>
      <c r="B85" s="85" t="s">
        <v>170</v>
      </c>
      <c r="C85" s="179">
        <f t="shared" si="41"/>
        <v>0</v>
      </c>
      <c r="D85" s="672"/>
      <c r="E85" s="672"/>
      <c r="F85" s="672"/>
      <c r="G85" s="672"/>
      <c r="H85" s="672"/>
      <c r="I85" s="672"/>
    </row>
    <row r="86" spans="1:38" ht="15" customHeight="1">
      <c r="A86" s="774"/>
      <c r="B86" s="85" t="s">
        <v>171</v>
      </c>
      <c r="C86" s="179">
        <f t="shared" si="41"/>
        <v>0</v>
      </c>
      <c r="D86" s="672"/>
      <c r="E86" s="672"/>
      <c r="F86" s="672"/>
      <c r="G86" s="672"/>
      <c r="H86" s="672"/>
      <c r="I86" s="672"/>
      <c r="AL86" s="91"/>
    </row>
    <row r="87" spans="1:38" s="90" customFormat="1" ht="15" customHeight="1">
      <c r="A87" s="774"/>
      <c r="B87" s="85" t="s">
        <v>172</v>
      </c>
      <c r="C87" s="179">
        <f t="shared" si="41"/>
        <v>0</v>
      </c>
      <c r="D87" s="672"/>
      <c r="E87" s="672"/>
      <c r="F87" s="672"/>
      <c r="G87" s="672"/>
      <c r="H87" s="672"/>
      <c r="I87" s="672"/>
    </row>
    <row r="88" spans="1:38" s="90" customFormat="1" ht="15" customHeight="1">
      <c r="A88" s="774"/>
      <c r="B88" s="85" t="s">
        <v>173</v>
      </c>
      <c r="C88" s="179">
        <f t="shared" si="41"/>
        <v>0</v>
      </c>
      <c r="D88" s="672"/>
      <c r="E88" s="672"/>
      <c r="F88" s="672"/>
      <c r="G88" s="672"/>
      <c r="H88" s="672"/>
      <c r="I88" s="672"/>
    </row>
    <row r="89" spans="1:38" ht="15" customHeight="1">
      <c r="A89" s="774"/>
      <c r="B89" s="85" t="s">
        <v>174</v>
      </c>
      <c r="C89" s="179">
        <f t="shared" si="41"/>
        <v>0</v>
      </c>
      <c r="D89" s="672"/>
      <c r="E89" s="672"/>
      <c r="F89" s="672"/>
      <c r="G89" s="672"/>
      <c r="H89" s="672"/>
      <c r="I89" s="672"/>
      <c r="AL89" s="91" t="s">
        <v>109</v>
      </c>
    </row>
  </sheetData>
  <sheetProtection password="CC09" sheet="1" objects="1" scenarios="1"/>
  <mergeCells count="261">
    <mergeCell ref="A5:C5"/>
    <mergeCell ref="D5:L5"/>
    <mergeCell ref="M5:R5"/>
    <mergeCell ref="S5:AL5"/>
    <mergeCell ref="A6:C6"/>
    <mergeCell ref="D6:L6"/>
    <mergeCell ref="M6:R7"/>
    <mergeCell ref="S6:AL6"/>
    <mergeCell ref="A7:C7"/>
    <mergeCell ref="D7:L7"/>
    <mergeCell ref="S7:AL7"/>
    <mergeCell ref="B8:B10"/>
    <mergeCell ref="D8:J8"/>
    <mergeCell ref="K8:Q8"/>
    <mergeCell ref="R8:X8"/>
    <mergeCell ref="Y8:AE8"/>
    <mergeCell ref="AF8:AG10"/>
    <mergeCell ref="AH8:AI10"/>
    <mergeCell ref="AJ8:AK10"/>
    <mergeCell ref="A14:A15"/>
    <mergeCell ref="B14:B15"/>
    <mergeCell ref="C14:C15"/>
    <mergeCell ref="AF14:AG15"/>
    <mergeCell ref="AH14:AI15"/>
    <mergeCell ref="AJ14:AK15"/>
    <mergeCell ref="A11:C11"/>
    <mergeCell ref="AF11:AG11"/>
    <mergeCell ref="AH11:AI11"/>
    <mergeCell ref="AJ11:AK11"/>
    <mergeCell ref="A12:A13"/>
    <mergeCell ref="B12:B13"/>
    <mergeCell ref="C12:C13"/>
    <mergeCell ref="AF12:AG13"/>
    <mergeCell ref="AH12:AI13"/>
    <mergeCell ref="AJ12:AK13"/>
    <mergeCell ref="A18:A19"/>
    <mergeCell ref="B18:B19"/>
    <mergeCell ref="C18:C19"/>
    <mergeCell ref="AF18:AG19"/>
    <mergeCell ref="AH18:AI19"/>
    <mergeCell ref="AJ18:AK19"/>
    <mergeCell ref="A16:A17"/>
    <mergeCell ref="B16:B17"/>
    <mergeCell ref="C16:C17"/>
    <mergeCell ref="AF16:AG17"/>
    <mergeCell ref="AH16:AI17"/>
    <mergeCell ref="AJ16:AK17"/>
    <mergeCell ref="A22:A23"/>
    <mergeCell ref="B22:B23"/>
    <mergeCell ref="C22:C23"/>
    <mergeCell ref="AF22:AG23"/>
    <mergeCell ref="AH22:AI23"/>
    <mergeCell ref="AJ22:AK23"/>
    <mergeCell ref="A20:A21"/>
    <mergeCell ref="B20:B21"/>
    <mergeCell ref="C20:C21"/>
    <mergeCell ref="AF20:AG21"/>
    <mergeCell ref="AH20:AI21"/>
    <mergeCell ref="AJ20:AK21"/>
    <mergeCell ref="A26:A27"/>
    <mergeCell ref="B26:B27"/>
    <mergeCell ref="C26:C27"/>
    <mergeCell ref="AF26:AG27"/>
    <mergeCell ref="AH26:AI27"/>
    <mergeCell ref="AJ26:AK27"/>
    <mergeCell ref="A24:A25"/>
    <mergeCell ref="B24:B25"/>
    <mergeCell ref="C24:C25"/>
    <mergeCell ref="AF24:AG25"/>
    <mergeCell ref="AH24:AI25"/>
    <mergeCell ref="AJ24:AK25"/>
    <mergeCell ref="A30:A31"/>
    <mergeCell ref="B30:B31"/>
    <mergeCell ref="C30:C31"/>
    <mergeCell ref="AF30:AG31"/>
    <mergeCell ref="AH30:AI31"/>
    <mergeCell ref="AJ30:AK31"/>
    <mergeCell ref="A28:A29"/>
    <mergeCell ref="B28:B29"/>
    <mergeCell ref="C28:C29"/>
    <mergeCell ref="AF28:AG29"/>
    <mergeCell ref="AH28:AI29"/>
    <mergeCell ref="AJ28:AK29"/>
    <mergeCell ref="A34:A35"/>
    <mergeCell ref="B34:B35"/>
    <mergeCell ref="C34:C35"/>
    <mergeCell ref="AF34:AG35"/>
    <mergeCell ref="AH34:AI35"/>
    <mergeCell ref="AJ34:AK35"/>
    <mergeCell ref="A32:A33"/>
    <mergeCell ref="B32:B33"/>
    <mergeCell ref="C32:C33"/>
    <mergeCell ref="AF32:AG33"/>
    <mergeCell ref="AH32:AI33"/>
    <mergeCell ref="AJ32:AK33"/>
    <mergeCell ref="A38:A39"/>
    <mergeCell ref="B38:B39"/>
    <mergeCell ref="C38:C39"/>
    <mergeCell ref="AF38:AG39"/>
    <mergeCell ref="AH38:AI39"/>
    <mergeCell ref="AJ38:AK39"/>
    <mergeCell ref="A36:A37"/>
    <mergeCell ref="B36:B37"/>
    <mergeCell ref="C36:C37"/>
    <mergeCell ref="AF36:AG37"/>
    <mergeCell ref="AH36:AI37"/>
    <mergeCell ref="AJ36:AK37"/>
    <mergeCell ref="A42:A43"/>
    <mergeCell ref="B42:B43"/>
    <mergeCell ref="C42:C43"/>
    <mergeCell ref="AF42:AG43"/>
    <mergeCell ref="AH42:AI43"/>
    <mergeCell ref="AJ42:AK43"/>
    <mergeCell ref="A40:A41"/>
    <mergeCell ref="B40:B41"/>
    <mergeCell ref="C40:C41"/>
    <mergeCell ref="AF40:AG41"/>
    <mergeCell ref="AH40:AI41"/>
    <mergeCell ref="AJ40:AK41"/>
    <mergeCell ref="A46:A47"/>
    <mergeCell ref="B46:B47"/>
    <mergeCell ref="C46:C47"/>
    <mergeCell ref="AF46:AG47"/>
    <mergeCell ref="AH46:AI47"/>
    <mergeCell ref="AJ46:AK47"/>
    <mergeCell ref="A44:A45"/>
    <mergeCell ref="B44:B45"/>
    <mergeCell ref="C44:C45"/>
    <mergeCell ref="AF44:AG45"/>
    <mergeCell ref="AH44:AI45"/>
    <mergeCell ref="AJ44:AK45"/>
    <mergeCell ref="A50:A51"/>
    <mergeCell ref="B50:B51"/>
    <mergeCell ref="C50:C51"/>
    <mergeCell ref="AF50:AG51"/>
    <mergeCell ref="AH50:AI51"/>
    <mergeCell ref="AJ50:AK51"/>
    <mergeCell ref="A48:A49"/>
    <mergeCell ref="B48:B49"/>
    <mergeCell ref="C48:C49"/>
    <mergeCell ref="AF48:AG49"/>
    <mergeCell ref="AH48:AI49"/>
    <mergeCell ref="AJ48:AK49"/>
    <mergeCell ref="A54:C54"/>
    <mergeCell ref="AF54:AG54"/>
    <mergeCell ref="AH54:AI54"/>
    <mergeCell ref="AJ54:AK54"/>
    <mergeCell ref="A55:AB55"/>
    <mergeCell ref="AC55:AE55"/>
    <mergeCell ref="AF55:AL55"/>
    <mergeCell ref="A52:A53"/>
    <mergeCell ref="B52:B53"/>
    <mergeCell ref="C52:C53"/>
    <mergeCell ref="AF52:AG53"/>
    <mergeCell ref="AH52:AI53"/>
    <mergeCell ref="AJ52:AK53"/>
    <mergeCell ref="AH57:AI57"/>
    <mergeCell ref="AJ57:AK57"/>
    <mergeCell ref="A59:A67"/>
    <mergeCell ref="D59:E59"/>
    <mergeCell ref="F59:G59"/>
    <mergeCell ref="H59:I59"/>
    <mergeCell ref="D60:E60"/>
    <mergeCell ref="F60:G60"/>
    <mergeCell ref="A57:C57"/>
    <mergeCell ref="E57:I57"/>
    <mergeCell ref="J57:K57"/>
    <mergeCell ref="M57:Q57"/>
    <mergeCell ref="R57:S57"/>
    <mergeCell ref="U57:Y57"/>
    <mergeCell ref="H60:I60"/>
    <mergeCell ref="D61:E61"/>
    <mergeCell ref="F61:G61"/>
    <mergeCell ref="H61:I61"/>
    <mergeCell ref="D62:E62"/>
    <mergeCell ref="F62:G62"/>
    <mergeCell ref="H62:I62"/>
    <mergeCell ref="Z57:AA57"/>
    <mergeCell ref="AC57:AG57"/>
    <mergeCell ref="D65:E65"/>
    <mergeCell ref="F65:G65"/>
    <mergeCell ref="H65:I65"/>
    <mergeCell ref="D66:E66"/>
    <mergeCell ref="F66:G66"/>
    <mergeCell ref="H66:I66"/>
    <mergeCell ref="D63:E63"/>
    <mergeCell ref="F63:G63"/>
    <mergeCell ref="H63:I63"/>
    <mergeCell ref="D64:E64"/>
    <mergeCell ref="F64:G64"/>
    <mergeCell ref="H64:I64"/>
    <mergeCell ref="D67:E67"/>
    <mergeCell ref="F67:G67"/>
    <mergeCell ref="H67:I67"/>
    <mergeCell ref="A68:A89"/>
    <mergeCell ref="D68:E68"/>
    <mergeCell ref="F68:G68"/>
    <mergeCell ref="H68:I68"/>
    <mergeCell ref="D69:E69"/>
    <mergeCell ref="F69:G69"/>
    <mergeCell ref="H69:I69"/>
    <mergeCell ref="D72:E72"/>
    <mergeCell ref="F72:G72"/>
    <mergeCell ref="H72:I72"/>
    <mergeCell ref="D73:E73"/>
    <mergeCell ref="F73:G73"/>
    <mergeCell ref="H73:I73"/>
    <mergeCell ref="D70:E70"/>
    <mergeCell ref="F70:G70"/>
    <mergeCell ref="H70:I70"/>
    <mergeCell ref="D71:E71"/>
    <mergeCell ref="F71:G71"/>
    <mergeCell ref="H71:I71"/>
    <mergeCell ref="D76:E76"/>
    <mergeCell ref="F76:G76"/>
    <mergeCell ref="H76:I76"/>
    <mergeCell ref="D77:E77"/>
    <mergeCell ref="F77:G77"/>
    <mergeCell ref="H77:I77"/>
    <mergeCell ref="D74:E74"/>
    <mergeCell ref="F74:G74"/>
    <mergeCell ref="H74:I74"/>
    <mergeCell ref="D75:E75"/>
    <mergeCell ref="F75:G75"/>
    <mergeCell ref="H75:I75"/>
    <mergeCell ref="D80:E80"/>
    <mergeCell ref="F80:G80"/>
    <mergeCell ref="H80:I80"/>
    <mergeCell ref="D81:E81"/>
    <mergeCell ref="F81:G81"/>
    <mergeCell ref="H81:I81"/>
    <mergeCell ref="D78:E78"/>
    <mergeCell ref="F78:G78"/>
    <mergeCell ref="H78:I78"/>
    <mergeCell ref="D79:E79"/>
    <mergeCell ref="F79:G79"/>
    <mergeCell ref="H79:I79"/>
    <mergeCell ref="D84:E84"/>
    <mergeCell ref="F84:G84"/>
    <mergeCell ref="H84:I84"/>
    <mergeCell ref="D85:E85"/>
    <mergeCell ref="F85:G85"/>
    <mergeCell ref="H85:I85"/>
    <mergeCell ref="D82:E82"/>
    <mergeCell ref="F82:G82"/>
    <mergeCell ref="H82:I82"/>
    <mergeCell ref="D83:E83"/>
    <mergeCell ref="F83:G83"/>
    <mergeCell ref="H83:I83"/>
    <mergeCell ref="D88:E88"/>
    <mergeCell ref="F88:G88"/>
    <mergeCell ref="H88:I88"/>
    <mergeCell ref="D89:E89"/>
    <mergeCell ref="F89:G89"/>
    <mergeCell ref="H89:I89"/>
    <mergeCell ref="D86:E86"/>
    <mergeCell ref="F86:G86"/>
    <mergeCell ref="H86:I86"/>
    <mergeCell ref="D87:E87"/>
    <mergeCell ref="F87:G87"/>
    <mergeCell ref="H87:I87"/>
  </mergeCells>
  <phoneticPr fontId="2"/>
  <dataValidations count="3">
    <dataValidation type="list" allowBlank="1" showInputMessage="1" showErrorMessage="1" sqref="D5:L5">
      <formula1>"短期入所,共同生活援助,施設入所支援"</formula1>
    </dataValidation>
    <dataValidation type="list" allowBlank="1" showInputMessage="1" showErrorMessage="1" sqref="B24 B38 B40 B22 B12 B14 B16 B18 B20 B28 B26 B30 B34 B32 B36 B42 B46 B44 B48 B50 B52">
      <formula1>"A,B,C,D"</formula1>
    </dataValidation>
    <dataValidation type="list" allowBlank="1" showInputMessage="1" showErrorMessage="1" sqref="D12:AE12 D50:AE50 D52:AE52 D32:AE32 D34:AE34 D36:AE36 D26:AE26 D28:AE28 D14:AE14 D16:AE16 D22:AE22 D24:AE24 D38:AE38 D40:AE40 D54:AE54 D18:AE18 D20:AE20 D30:AE30 D44:AE44 D46:AE46 D48:AE48 D42:AE42">
      <formula1>$B$60:$B$89</formula1>
    </dataValidation>
  </dataValidations>
  <printOptions horizontalCentered="1" verticalCentered="1"/>
  <pageMargins left="0.59055118110236227" right="0.59055118110236227" top="0.59055118110236227" bottom="0.59055118110236227" header="0.51181102362204722" footer="0.27559055118110237"/>
  <pageSetup paperSize="9" scale="80" orientation="landscape" r:id="rId1"/>
  <headerFooter alignWithMargins="0"/>
  <rowBreaks count="1" manualBreakCount="1">
    <brk id="47"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81"/>
  <sheetViews>
    <sheetView view="pageBreakPreview" zoomScale="85" zoomScaleNormal="115" zoomScaleSheetLayoutView="85" workbookViewId="0"/>
  </sheetViews>
  <sheetFormatPr defaultRowHeight="13.5"/>
  <cols>
    <col min="1" max="1" width="4.125" style="237" customWidth="1"/>
    <col min="2" max="2" width="18.25" style="236" customWidth="1"/>
    <col min="3" max="3" width="8" style="236" customWidth="1"/>
    <col min="4" max="15" width="6.625" style="237" customWidth="1"/>
    <col min="16" max="16" width="7.625" style="245" customWidth="1"/>
    <col min="17" max="17" width="10.125" style="245" bestFit="1" customWidth="1"/>
    <col min="18" max="18" width="5.875" style="245" bestFit="1" customWidth="1"/>
    <col min="19" max="19" width="10" style="245" customWidth="1"/>
    <col min="20" max="20" width="12.25" style="237" customWidth="1"/>
    <col min="21" max="22" width="9" style="237"/>
    <col min="23" max="23" width="11.75" style="237" customWidth="1"/>
    <col min="24" max="259" width="9" style="237"/>
    <col min="260" max="260" width="6.625" style="237" customWidth="1"/>
    <col min="261" max="261" width="5.625" style="237" customWidth="1"/>
    <col min="262" max="262" width="12.25" style="237" customWidth="1"/>
    <col min="263" max="274" width="6.625" style="237" customWidth="1"/>
    <col min="275" max="275" width="7.625" style="237" customWidth="1"/>
    <col min="276" max="515" width="9" style="237"/>
    <col min="516" max="516" width="6.625" style="237" customWidth="1"/>
    <col min="517" max="517" width="5.625" style="237" customWidth="1"/>
    <col min="518" max="518" width="12.25" style="237" customWidth="1"/>
    <col min="519" max="530" width="6.625" style="237" customWidth="1"/>
    <col min="531" max="531" width="7.625" style="237" customWidth="1"/>
    <col min="532" max="771" width="9" style="237"/>
    <col min="772" max="772" width="6.625" style="237" customWidth="1"/>
    <col min="773" max="773" width="5.625" style="237" customWidth="1"/>
    <col min="774" max="774" width="12.25" style="237" customWidth="1"/>
    <col min="775" max="786" width="6.625" style="237" customWidth="1"/>
    <col min="787" max="787" width="7.625" style="237" customWidth="1"/>
    <col min="788" max="1027" width="9" style="237"/>
    <col min="1028" max="1028" width="6.625" style="237" customWidth="1"/>
    <col min="1029" max="1029" width="5.625" style="237" customWidth="1"/>
    <col min="1030" max="1030" width="12.25" style="237" customWidth="1"/>
    <col min="1031" max="1042" width="6.625" style="237" customWidth="1"/>
    <col min="1043" max="1043" width="7.625" style="237" customWidth="1"/>
    <col min="1044" max="1283" width="9" style="237"/>
    <col min="1284" max="1284" width="6.625" style="237" customWidth="1"/>
    <col min="1285" max="1285" width="5.625" style="237" customWidth="1"/>
    <col min="1286" max="1286" width="12.25" style="237" customWidth="1"/>
    <col min="1287" max="1298" width="6.625" style="237" customWidth="1"/>
    <col min="1299" max="1299" width="7.625" style="237" customWidth="1"/>
    <col min="1300" max="1539" width="9" style="237"/>
    <col min="1540" max="1540" width="6.625" style="237" customWidth="1"/>
    <col min="1541" max="1541" width="5.625" style="237" customWidth="1"/>
    <col min="1542" max="1542" width="12.25" style="237" customWidth="1"/>
    <col min="1543" max="1554" width="6.625" style="237" customWidth="1"/>
    <col min="1555" max="1555" width="7.625" style="237" customWidth="1"/>
    <col min="1556" max="1795" width="9" style="237"/>
    <col min="1796" max="1796" width="6.625" style="237" customWidth="1"/>
    <col min="1797" max="1797" width="5.625" style="237" customWidth="1"/>
    <col min="1798" max="1798" width="12.25" style="237" customWidth="1"/>
    <col min="1799" max="1810" width="6.625" style="237" customWidth="1"/>
    <col min="1811" max="1811" width="7.625" style="237" customWidth="1"/>
    <col min="1812" max="2051" width="9" style="237"/>
    <col min="2052" max="2052" width="6.625" style="237" customWidth="1"/>
    <col min="2053" max="2053" width="5.625" style="237" customWidth="1"/>
    <col min="2054" max="2054" width="12.25" style="237" customWidth="1"/>
    <col min="2055" max="2066" width="6.625" style="237" customWidth="1"/>
    <col min="2067" max="2067" width="7.625" style="237" customWidth="1"/>
    <col min="2068" max="2307" width="9" style="237"/>
    <col min="2308" max="2308" width="6.625" style="237" customWidth="1"/>
    <col min="2309" max="2309" width="5.625" style="237" customWidth="1"/>
    <col min="2310" max="2310" width="12.25" style="237" customWidth="1"/>
    <col min="2311" max="2322" width="6.625" style="237" customWidth="1"/>
    <col min="2323" max="2323" width="7.625" style="237" customWidth="1"/>
    <col min="2324" max="2563" width="9" style="237"/>
    <col min="2564" max="2564" width="6.625" style="237" customWidth="1"/>
    <col min="2565" max="2565" width="5.625" style="237" customWidth="1"/>
    <col min="2566" max="2566" width="12.25" style="237" customWidth="1"/>
    <col min="2567" max="2578" width="6.625" style="237" customWidth="1"/>
    <col min="2579" max="2579" width="7.625" style="237" customWidth="1"/>
    <col min="2580" max="2819" width="9" style="237"/>
    <col min="2820" max="2820" width="6.625" style="237" customWidth="1"/>
    <col min="2821" max="2821" width="5.625" style="237" customWidth="1"/>
    <col min="2822" max="2822" width="12.25" style="237" customWidth="1"/>
    <col min="2823" max="2834" width="6.625" style="237" customWidth="1"/>
    <col min="2835" max="2835" width="7.625" style="237" customWidth="1"/>
    <col min="2836" max="3075" width="9" style="237"/>
    <col min="3076" max="3076" width="6.625" style="237" customWidth="1"/>
    <col min="3077" max="3077" width="5.625" style="237" customWidth="1"/>
    <col min="3078" max="3078" width="12.25" style="237" customWidth="1"/>
    <col min="3079" max="3090" width="6.625" style="237" customWidth="1"/>
    <col min="3091" max="3091" width="7.625" style="237" customWidth="1"/>
    <col min="3092" max="3331" width="9" style="237"/>
    <col min="3332" max="3332" width="6.625" style="237" customWidth="1"/>
    <col min="3333" max="3333" width="5.625" style="237" customWidth="1"/>
    <col min="3334" max="3334" width="12.25" style="237" customWidth="1"/>
    <col min="3335" max="3346" width="6.625" style="237" customWidth="1"/>
    <col min="3347" max="3347" width="7.625" style="237" customWidth="1"/>
    <col min="3348" max="3587" width="9" style="237"/>
    <col min="3588" max="3588" width="6.625" style="237" customWidth="1"/>
    <col min="3589" max="3589" width="5.625" style="237" customWidth="1"/>
    <col min="3590" max="3590" width="12.25" style="237" customWidth="1"/>
    <col min="3591" max="3602" width="6.625" style="237" customWidth="1"/>
    <col min="3603" max="3603" width="7.625" style="237" customWidth="1"/>
    <col min="3604" max="3843" width="9" style="237"/>
    <col min="3844" max="3844" width="6.625" style="237" customWidth="1"/>
    <col min="3845" max="3845" width="5.625" style="237" customWidth="1"/>
    <col min="3846" max="3846" width="12.25" style="237" customWidth="1"/>
    <col min="3847" max="3858" width="6.625" style="237" customWidth="1"/>
    <col min="3859" max="3859" width="7.625" style="237" customWidth="1"/>
    <col min="3860" max="4099" width="9" style="237"/>
    <col min="4100" max="4100" width="6.625" style="237" customWidth="1"/>
    <col min="4101" max="4101" width="5.625" style="237" customWidth="1"/>
    <col min="4102" max="4102" width="12.25" style="237" customWidth="1"/>
    <col min="4103" max="4114" width="6.625" style="237" customWidth="1"/>
    <col min="4115" max="4115" width="7.625" style="237" customWidth="1"/>
    <col min="4116" max="4355" width="9" style="237"/>
    <col min="4356" max="4356" width="6.625" style="237" customWidth="1"/>
    <col min="4357" max="4357" width="5.625" style="237" customWidth="1"/>
    <col min="4358" max="4358" width="12.25" style="237" customWidth="1"/>
    <col min="4359" max="4370" width="6.625" style="237" customWidth="1"/>
    <col min="4371" max="4371" width="7.625" style="237" customWidth="1"/>
    <col min="4372" max="4611" width="9" style="237"/>
    <col min="4612" max="4612" width="6.625" style="237" customWidth="1"/>
    <col min="4613" max="4613" width="5.625" style="237" customWidth="1"/>
    <col min="4614" max="4614" width="12.25" style="237" customWidth="1"/>
    <col min="4615" max="4626" width="6.625" style="237" customWidth="1"/>
    <col min="4627" max="4627" width="7.625" style="237" customWidth="1"/>
    <col min="4628" max="4867" width="9" style="237"/>
    <col min="4868" max="4868" width="6.625" style="237" customWidth="1"/>
    <col min="4869" max="4869" width="5.625" style="237" customWidth="1"/>
    <col min="4870" max="4870" width="12.25" style="237" customWidth="1"/>
    <col min="4871" max="4882" width="6.625" style="237" customWidth="1"/>
    <col min="4883" max="4883" width="7.625" style="237" customWidth="1"/>
    <col min="4884" max="5123" width="9" style="237"/>
    <col min="5124" max="5124" width="6.625" style="237" customWidth="1"/>
    <col min="5125" max="5125" width="5.625" style="237" customWidth="1"/>
    <col min="5126" max="5126" width="12.25" style="237" customWidth="1"/>
    <col min="5127" max="5138" width="6.625" style="237" customWidth="1"/>
    <col min="5139" max="5139" width="7.625" style="237" customWidth="1"/>
    <col min="5140" max="5379" width="9" style="237"/>
    <col min="5380" max="5380" width="6.625" style="237" customWidth="1"/>
    <col min="5381" max="5381" width="5.625" style="237" customWidth="1"/>
    <col min="5382" max="5382" width="12.25" style="237" customWidth="1"/>
    <col min="5383" max="5394" width="6.625" style="237" customWidth="1"/>
    <col min="5395" max="5395" width="7.625" style="237" customWidth="1"/>
    <col min="5396" max="5635" width="9" style="237"/>
    <col min="5636" max="5636" width="6.625" style="237" customWidth="1"/>
    <col min="5637" max="5637" width="5.625" style="237" customWidth="1"/>
    <col min="5638" max="5638" width="12.25" style="237" customWidth="1"/>
    <col min="5639" max="5650" width="6.625" style="237" customWidth="1"/>
    <col min="5651" max="5651" width="7.625" style="237" customWidth="1"/>
    <col min="5652" max="5891" width="9" style="237"/>
    <col min="5892" max="5892" width="6.625" style="237" customWidth="1"/>
    <col min="5893" max="5893" width="5.625" style="237" customWidth="1"/>
    <col min="5894" max="5894" width="12.25" style="237" customWidth="1"/>
    <col min="5895" max="5906" width="6.625" style="237" customWidth="1"/>
    <col min="5907" max="5907" width="7.625" style="237" customWidth="1"/>
    <col min="5908" max="6147" width="9" style="237"/>
    <col min="6148" max="6148" width="6.625" style="237" customWidth="1"/>
    <col min="6149" max="6149" width="5.625" style="237" customWidth="1"/>
    <col min="6150" max="6150" width="12.25" style="237" customWidth="1"/>
    <col min="6151" max="6162" width="6.625" style="237" customWidth="1"/>
    <col min="6163" max="6163" width="7.625" style="237" customWidth="1"/>
    <col min="6164" max="6403" width="9" style="237"/>
    <col min="6404" max="6404" width="6.625" style="237" customWidth="1"/>
    <col min="6405" max="6405" width="5.625" style="237" customWidth="1"/>
    <col min="6406" max="6406" width="12.25" style="237" customWidth="1"/>
    <col min="6407" max="6418" width="6.625" style="237" customWidth="1"/>
    <col min="6419" max="6419" width="7.625" style="237" customWidth="1"/>
    <col min="6420" max="6659" width="9" style="237"/>
    <col min="6660" max="6660" width="6.625" style="237" customWidth="1"/>
    <col min="6661" max="6661" width="5.625" style="237" customWidth="1"/>
    <col min="6662" max="6662" width="12.25" style="237" customWidth="1"/>
    <col min="6663" max="6674" width="6.625" style="237" customWidth="1"/>
    <col min="6675" max="6675" width="7.625" style="237" customWidth="1"/>
    <col min="6676" max="6915" width="9" style="237"/>
    <col min="6916" max="6916" width="6.625" style="237" customWidth="1"/>
    <col min="6917" max="6917" width="5.625" style="237" customWidth="1"/>
    <col min="6918" max="6918" width="12.25" style="237" customWidth="1"/>
    <col min="6919" max="6930" width="6.625" style="237" customWidth="1"/>
    <col min="6931" max="6931" width="7.625" style="237" customWidth="1"/>
    <col min="6932" max="7171" width="9" style="237"/>
    <col min="7172" max="7172" width="6.625" style="237" customWidth="1"/>
    <col min="7173" max="7173" width="5.625" style="237" customWidth="1"/>
    <col min="7174" max="7174" width="12.25" style="237" customWidth="1"/>
    <col min="7175" max="7186" width="6.625" style="237" customWidth="1"/>
    <col min="7187" max="7187" width="7.625" style="237" customWidth="1"/>
    <col min="7188" max="7427" width="9" style="237"/>
    <col min="7428" max="7428" width="6.625" style="237" customWidth="1"/>
    <col min="7429" max="7429" width="5.625" style="237" customWidth="1"/>
    <col min="7430" max="7430" width="12.25" style="237" customWidth="1"/>
    <col min="7431" max="7442" width="6.625" style="237" customWidth="1"/>
    <col min="7443" max="7443" width="7.625" style="237" customWidth="1"/>
    <col min="7444" max="7683" width="9" style="237"/>
    <col min="7684" max="7684" width="6.625" style="237" customWidth="1"/>
    <col min="7685" max="7685" width="5.625" style="237" customWidth="1"/>
    <col min="7686" max="7686" width="12.25" style="237" customWidth="1"/>
    <col min="7687" max="7698" width="6.625" style="237" customWidth="1"/>
    <col min="7699" max="7699" width="7.625" style="237" customWidth="1"/>
    <col min="7700" max="7939" width="9" style="237"/>
    <col min="7940" max="7940" width="6.625" style="237" customWidth="1"/>
    <col min="7941" max="7941" width="5.625" style="237" customWidth="1"/>
    <col min="7942" max="7942" width="12.25" style="237" customWidth="1"/>
    <col min="7943" max="7954" width="6.625" style="237" customWidth="1"/>
    <col min="7955" max="7955" width="7.625" style="237" customWidth="1"/>
    <col min="7956" max="8195" width="9" style="237"/>
    <col min="8196" max="8196" width="6.625" style="237" customWidth="1"/>
    <col min="8197" max="8197" width="5.625" style="237" customWidth="1"/>
    <col min="8198" max="8198" width="12.25" style="237" customWidth="1"/>
    <col min="8199" max="8210" width="6.625" style="237" customWidth="1"/>
    <col min="8211" max="8211" width="7.625" style="237" customWidth="1"/>
    <col min="8212" max="8451" width="9" style="237"/>
    <col min="8452" max="8452" width="6.625" style="237" customWidth="1"/>
    <col min="8453" max="8453" width="5.625" style="237" customWidth="1"/>
    <col min="8454" max="8454" width="12.25" style="237" customWidth="1"/>
    <col min="8455" max="8466" width="6.625" style="237" customWidth="1"/>
    <col min="8467" max="8467" width="7.625" style="237" customWidth="1"/>
    <col min="8468" max="8707" width="9" style="237"/>
    <col min="8708" max="8708" width="6.625" style="237" customWidth="1"/>
    <col min="8709" max="8709" width="5.625" style="237" customWidth="1"/>
    <col min="8710" max="8710" width="12.25" style="237" customWidth="1"/>
    <col min="8711" max="8722" width="6.625" style="237" customWidth="1"/>
    <col min="8723" max="8723" width="7.625" style="237" customWidth="1"/>
    <col min="8724" max="8963" width="9" style="237"/>
    <col min="8964" max="8964" width="6.625" style="237" customWidth="1"/>
    <col min="8965" max="8965" width="5.625" style="237" customWidth="1"/>
    <col min="8966" max="8966" width="12.25" style="237" customWidth="1"/>
    <col min="8967" max="8978" width="6.625" style="237" customWidth="1"/>
    <col min="8979" max="8979" width="7.625" style="237" customWidth="1"/>
    <col min="8980" max="9219" width="9" style="237"/>
    <col min="9220" max="9220" width="6.625" style="237" customWidth="1"/>
    <col min="9221" max="9221" width="5.625" style="237" customWidth="1"/>
    <col min="9222" max="9222" width="12.25" style="237" customWidth="1"/>
    <col min="9223" max="9234" width="6.625" style="237" customWidth="1"/>
    <col min="9235" max="9235" width="7.625" style="237" customWidth="1"/>
    <col min="9236" max="9475" width="9" style="237"/>
    <col min="9476" max="9476" width="6.625" style="237" customWidth="1"/>
    <col min="9477" max="9477" width="5.625" style="237" customWidth="1"/>
    <col min="9478" max="9478" width="12.25" style="237" customWidth="1"/>
    <col min="9479" max="9490" width="6.625" style="237" customWidth="1"/>
    <col min="9491" max="9491" width="7.625" style="237" customWidth="1"/>
    <col min="9492" max="9731" width="9" style="237"/>
    <col min="9732" max="9732" width="6.625" style="237" customWidth="1"/>
    <col min="9733" max="9733" width="5.625" style="237" customWidth="1"/>
    <col min="9734" max="9734" width="12.25" style="237" customWidth="1"/>
    <col min="9735" max="9746" width="6.625" style="237" customWidth="1"/>
    <col min="9747" max="9747" width="7.625" style="237" customWidth="1"/>
    <col min="9748" max="9987" width="9" style="237"/>
    <col min="9988" max="9988" width="6.625" style="237" customWidth="1"/>
    <col min="9989" max="9989" width="5.625" style="237" customWidth="1"/>
    <col min="9990" max="9990" width="12.25" style="237" customWidth="1"/>
    <col min="9991" max="10002" width="6.625" style="237" customWidth="1"/>
    <col min="10003" max="10003" width="7.625" style="237" customWidth="1"/>
    <col min="10004" max="10243" width="9" style="237"/>
    <col min="10244" max="10244" width="6.625" style="237" customWidth="1"/>
    <col min="10245" max="10245" width="5.625" style="237" customWidth="1"/>
    <col min="10246" max="10246" width="12.25" style="237" customWidth="1"/>
    <col min="10247" max="10258" width="6.625" style="237" customWidth="1"/>
    <col min="10259" max="10259" width="7.625" style="237" customWidth="1"/>
    <col min="10260" max="10499" width="9" style="237"/>
    <col min="10500" max="10500" width="6.625" style="237" customWidth="1"/>
    <col min="10501" max="10501" width="5.625" style="237" customWidth="1"/>
    <col min="10502" max="10502" width="12.25" style="237" customWidth="1"/>
    <col min="10503" max="10514" width="6.625" style="237" customWidth="1"/>
    <col min="10515" max="10515" width="7.625" style="237" customWidth="1"/>
    <col min="10516" max="10755" width="9" style="237"/>
    <col min="10756" max="10756" width="6.625" style="237" customWidth="1"/>
    <col min="10757" max="10757" width="5.625" style="237" customWidth="1"/>
    <col min="10758" max="10758" width="12.25" style="237" customWidth="1"/>
    <col min="10759" max="10770" width="6.625" style="237" customWidth="1"/>
    <col min="10771" max="10771" width="7.625" style="237" customWidth="1"/>
    <col min="10772" max="11011" width="9" style="237"/>
    <col min="11012" max="11012" width="6.625" style="237" customWidth="1"/>
    <col min="11013" max="11013" width="5.625" style="237" customWidth="1"/>
    <col min="11014" max="11014" width="12.25" style="237" customWidth="1"/>
    <col min="11015" max="11026" width="6.625" style="237" customWidth="1"/>
    <col min="11027" max="11027" width="7.625" style="237" customWidth="1"/>
    <col min="11028" max="11267" width="9" style="237"/>
    <col min="11268" max="11268" width="6.625" style="237" customWidth="1"/>
    <col min="11269" max="11269" width="5.625" style="237" customWidth="1"/>
    <col min="11270" max="11270" width="12.25" style="237" customWidth="1"/>
    <col min="11271" max="11282" width="6.625" style="237" customWidth="1"/>
    <col min="11283" max="11283" width="7.625" style="237" customWidth="1"/>
    <col min="11284" max="11523" width="9" style="237"/>
    <col min="11524" max="11524" width="6.625" style="237" customWidth="1"/>
    <col min="11525" max="11525" width="5.625" style="237" customWidth="1"/>
    <col min="11526" max="11526" width="12.25" style="237" customWidth="1"/>
    <col min="11527" max="11538" width="6.625" style="237" customWidth="1"/>
    <col min="11539" max="11539" width="7.625" style="237" customWidth="1"/>
    <col min="11540" max="11779" width="9" style="237"/>
    <col min="11780" max="11780" width="6.625" style="237" customWidth="1"/>
    <col min="11781" max="11781" width="5.625" style="237" customWidth="1"/>
    <col min="11782" max="11782" width="12.25" style="237" customWidth="1"/>
    <col min="11783" max="11794" width="6.625" style="237" customWidth="1"/>
    <col min="11795" max="11795" width="7.625" style="237" customWidth="1"/>
    <col min="11796" max="12035" width="9" style="237"/>
    <col min="12036" max="12036" width="6.625" style="237" customWidth="1"/>
    <col min="12037" max="12037" width="5.625" style="237" customWidth="1"/>
    <col min="12038" max="12038" width="12.25" style="237" customWidth="1"/>
    <col min="12039" max="12050" width="6.625" style="237" customWidth="1"/>
    <col min="12051" max="12051" width="7.625" style="237" customWidth="1"/>
    <col min="12052" max="12291" width="9" style="237"/>
    <col min="12292" max="12292" width="6.625" style="237" customWidth="1"/>
    <col min="12293" max="12293" width="5.625" style="237" customWidth="1"/>
    <col min="12294" max="12294" width="12.25" style="237" customWidth="1"/>
    <col min="12295" max="12306" width="6.625" style="237" customWidth="1"/>
    <col min="12307" max="12307" width="7.625" style="237" customWidth="1"/>
    <col min="12308" max="12547" width="9" style="237"/>
    <col min="12548" max="12548" width="6.625" style="237" customWidth="1"/>
    <col min="12549" max="12549" width="5.625" style="237" customWidth="1"/>
    <col min="12550" max="12550" width="12.25" style="237" customWidth="1"/>
    <col min="12551" max="12562" width="6.625" style="237" customWidth="1"/>
    <col min="12563" max="12563" width="7.625" style="237" customWidth="1"/>
    <col min="12564" max="12803" width="9" style="237"/>
    <col min="12804" max="12804" width="6.625" style="237" customWidth="1"/>
    <col min="12805" max="12805" width="5.625" style="237" customWidth="1"/>
    <col min="12806" max="12806" width="12.25" style="237" customWidth="1"/>
    <col min="12807" max="12818" width="6.625" style="237" customWidth="1"/>
    <col min="12819" max="12819" width="7.625" style="237" customWidth="1"/>
    <col min="12820" max="13059" width="9" style="237"/>
    <col min="13060" max="13060" width="6.625" style="237" customWidth="1"/>
    <col min="13061" max="13061" width="5.625" style="237" customWidth="1"/>
    <col min="13062" max="13062" width="12.25" style="237" customWidth="1"/>
    <col min="13063" max="13074" width="6.625" style="237" customWidth="1"/>
    <col min="13075" max="13075" width="7.625" style="237" customWidth="1"/>
    <col min="13076" max="13315" width="9" style="237"/>
    <col min="13316" max="13316" width="6.625" style="237" customWidth="1"/>
    <col min="13317" max="13317" width="5.625" style="237" customWidth="1"/>
    <col min="13318" max="13318" width="12.25" style="237" customWidth="1"/>
    <col min="13319" max="13330" width="6.625" style="237" customWidth="1"/>
    <col min="13331" max="13331" width="7.625" style="237" customWidth="1"/>
    <col min="13332" max="13571" width="9" style="237"/>
    <col min="13572" max="13572" width="6.625" style="237" customWidth="1"/>
    <col min="13573" max="13573" width="5.625" style="237" customWidth="1"/>
    <col min="13574" max="13574" width="12.25" style="237" customWidth="1"/>
    <col min="13575" max="13586" width="6.625" style="237" customWidth="1"/>
    <col min="13587" max="13587" width="7.625" style="237" customWidth="1"/>
    <col min="13588" max="13827" width="9" style="237"/>
    <col min="13828" max="13828" width="6.625" style="237" customWidth="1"/>
    <col min="13829" max="13829" width="5.625" style="237" customWidth="1"/>
    <col min="13830" max="13830" width="12.25" style="237" customWidth="1"/>
    <col min="13831" max="13842" width="6.625" style="237" customWidth="1"/>
    <col min="13843" max="13843" width="7.625" style="237" customWidth="1"/>
    <col min="13844" max="14083" width="9" style="237"/>
    <col min="14084" max="14084" width="6.625" style="237" customWidth="1"/>
    <col min="14085" max="14085" width="5.625" style="237" customWidth="1"/>
    <col min="14086" max="14086" width="12.25" style="237" customWidth="1"/>
    <col min="14087" max="14098" width="6.625" style="237" customWidth="1"/>
    <col min="14099" max="14099" width="7.625" style="237" customWidth="1"/>
    <col min="14100" max="14339" width="9" style="237"/>
    <col min="14340" max="14340" width="6.625" style="237" customWidth="1"/>
    <col min="14341" max="14341" width="5.625" style="237" customWidth="1"/>
    <col min="14342" max="14342" width="12.25" style="237" customWidth="1"/>
    <col min="14343" max="14354" width="6.625" style="237" customWidth="1"/>
    <col min="14355" max="14355" width="7.625" style="237" customWidth="1"/>
    <col min="14356" max="14595" width="9" style="237"/>
    <col min="14596" max="14596" width="6.625" style="237" customWidth="1"/>
    <col min="14597" max="14597" width="5.625" style="237" customWidth="1"/>
    <col min="14598" max="14598" width="12.25" style="237" customWidth="1"/>
    <col min="14599" max="14610" width="6.625" style="237" customWidth="1"/>
    <col min="14611" max="14611" width="7.625" style="237" customWidth="1"/>
    <col min="14612" max="14851" width="9" style="237"/>
    <col min="14852" max="14852" width="6.625" style="237" customWidth="1"/>
    <col min="14853" max="14853" width="5.625" style="237" customWidth="1"/>
    <col min="14854" max="14854" width="12.25" style="237" customWidth="1"/>
    <col min="14855" max="14866" width="6.625" style="237" customWidth="1"/>
    <col min="14867" max="14867" width="7.625" style="237" customWidth="1"/>
    <col min="14868" max="15107" width="9" style="237"/>
    <col min="15108" max="15108" width="6.625" style="237" customWidth="1"/>
    <col min="15109" max="15109" width="5.625" style="237" customWidth="1"/>
    <col min="15110" max="15110" width="12.25" style="237" customWidth="1"/>
    <col min="15111" max="15122" width="6.625" style="237" customWidth="1"/>
    <col min="15123" max="15123" width="7.625" style="237" customWidth="1"/>
    <col min="15124" max="15363" width="9" style="237"/>
    <col min="15364" max="15364" width="6.625" style="237" customWidth="1"/>
    <col min="15365" max="15365" width="5.625" style="237" customWidth="1"/>
    <col min="15366" max="15366" width="12.25" style="237" customWidth="1"/>
    <col min="15367" max="15378" width="6.625" style="237" customWidth="1"/>
    <col min="15379" max="15379" width="7.625" style="237" customWidth="1"/>
    <col min="15380" max="15619" width="9" style="237"/>
    <col min="15620" max="15620" width="6.625" style="237" customWidth="1"/>
    <col min="15621" max="15621" width="5.625" style="237" customWidth="1"/>
    <col min="15622" max="15622" width="12.25" style="237" customWidth="1"/>
    <col min="15623" max="15634" width="6.625" style="237" customWidth="1"/>
    <col min="15635" max="15635" width="7.625" style="237" customWidth="1"/>
    <col min="15636" max="15875" width="9" style="237"/>
    <col min="15876" max="15876" width="6.625" style="237" customWidth="1"/>
    <col min="15877" max="15877" width="5.625" style="237" customWidth="1"/>
    <col min="15878" max="15878" width="12.25" style="237" customWidth="1"/>
    <col min="15879" max="15890" width="6.625" style="237" customWidth="1"/>
    <col min="15891" max="15891" width="7.625" style="237" customWidth="1"/>
    <col min="15892" max="16131" width="9" style="237"/>
    <col min="16132" max="16132" width="6.625" style="237" customWidth="1"/>
    <col min="16133" max="16133" width="5.625" style="237" customWidth="1"/>
    <col min="16134" max="16134" width="12.25" style="237" customWidth="1"/>
    <col min="16135" max="16146" width="6.625" style="237" customWidth="1"/>
    <col min="16147" max="16147" width="7.625" style="237" customWidth="1"/>
    <col min="16148" max="16384" width="9" style="237"/>
  </cols>
  <sheetData>
    <row r="1" spans="1:26" ht="17.25" customHeight="1">
      <c r="A1" s="336" t="s">
        <v>325</v>
      </c>
      <c r="G1" s="337"/>
      <c r="H1" s="337"/>
      <c r="I1" s="337"/>
      <c r="J1" s="337"/>
      <c r="K1" s="337"/>
      <c r="L1" s="337"/>
      <c r="M1" s="337"/>
      <c r="N1" s="338"/>
      <c r="O1" s="339"/>
      <c r="P1" s="339"/>
      <c r="Q1" s="339"/>
      <c r="R1" s="339"/>
      <c r="S1" s="339"/>
    </row>
    <row r="2" spans="1:26" ht="17.25" customHeight="1">
      <c r="A2" s="340" t="s">
        <v>304</v>
      </c>
      <c r="G2" s="337"/>
      <c r="H2" s="337"/>
      <c r="I2" s="337"/>
      <c r="J2" s="337"/>
      <c r="K2" s="337"/>
      <c r="L2" s="337"/>
      <c r="M2" s="337"/>
      <c r="N2" s="338"/>
      <c r="O2" s="339"/>
      <c r="P2" s="339"/>
      <c r="Q2" s="339"/>
      <c r="R2" s="339"/>
      <c r="S2" s="339"/>
    </row>
    <row r="3" spans="1:26" ht="17.25" customHeight="1" thickBot="1">
      <c r="A3" s="340" t="s">
        <v>305</v>
      </c>
      <c r="G3" s="337"/>
      <c r="H3" s="337"/>
      <c r="I3" s="337"/>
      <c r="J3" s="337"/>
      <c r="K3" s="337"/>
      <c r="L3" s="337"/>
      <c r="M3" s="337"/>
      <c r="N3" s="338"/>
      <c r="O3" s="339"/>
      <c r="P3" s="339"/>
      <c r="Q3" s="339"/>
      <c r="R3" s="339"/>
      <c r="S3" s="339"/>
    </row>
    <row r="4" spans="1:26" ht="15" customHeight="1" thickBot="1">
      <c r="A4" s="822" t="s">
        <v>21</v>
      </c>
      <c r="B4" s="823"/>
      <c r="C4" s="823"/>
      <c r="D4" s="824" t="s">
        <v>306</v>
      </c>
      <c r="E4" s="825"/>
      <c r="F4" s="825"/>
      <c r="G4" s="825"/>
      <c r="H4" s="826"/>
      <c r="O4" s="339"/>
      <c r="P4" s="339"/>
      <c r="Q4" s="339"/>
      <c r="R4" s="339"/>
      <c r="S4" s="339"/>
    </row>
    <row r="5" spans="1:26" ht="15" thickBot="1">
      <c r="A5" s="822" t="s">
        <v>307</v>
      </c>
      <c r="B5" s="823"/>
      <c r="C5" s="827"/>
      <c r="D5" s="828" t="str">
        <f>IF('調書1-1'!AD3="","",'調書1-1'!AD3)</f>
        <v/>
      </c>
      <c r="E5" s="829"/>
      <c r="F5" s="829"/>
      <c r="G5" s="829"/>
      <c r="H5" s="829"/>
      <c r="I5" s="830"/>
      <c r="J5" s="830"/>
      <c r="K5" s="830"/>
      <c r="L5" s="830"/>
      <c r="M5" s="831"/>
      <c r="P5" s="341"/>
      <c r="Q5" s="341"/>
      <c r="R5" s="341"/>
      <c r="S5" s="341"/>
    </row>
    <row r="6" spans="1:26" s="238" customFormat="1" ht="18" thickBot="1">
      <c r="A6" s="832" t="s">
        <v>308</v>
      </c>
      <c r="B6" s="833"/>
      <c r="C6" s="833"/>
      <c r="D6" s="824"/>
      <c r="E6" s="825"/>
      <c r="F6" s="825"/>
      <c r="G6" s="825"/>
      <c r="H6" s="826"/>
      <c r="J6" s="342"/>
      <c r="K6" s="342"/>
      <c r="L6" s="342"/>
      <c r="M6" s="342"/>
      <c r="N6" s="342"/>
      <c r="O6" s="343"/>
      <c r="P6" s="343"/>
      <c r="Q6" s="343"/>
      <c r="R6" s="343"/>
      <c r="S6" s="343"/>
    </row>
    <row r="7" spans="1:26" s="239" customFormat="1" ht="18" thickBot="1">
      <c r="A7" s="822" t="s">
        <v>309</v>
      </c>
      <c r="B7" s="823"/>
      <c r="C7" s="827"/>
      <c r="D7" s="834" t="str">
        <f>IFERROR(ROUNDUP(S74/P76,1),"-")</f>
        <v>-</v>
      </c>
      <c r="E7" s="835"/>
      <c r="F7" s="836"/>
      <c r="G7" s="837" t="s">
        <v>310</v>
      </c>
      <c r="H7" s="838"/>
      <c r="I7" s="823"/>
      <c r="J7" s="839" t="str">
        <f>IFERROR(ROUNDUP($D$7/LEFT($R$79,1),2),"-")</f>
        <v>-</v>
      </c>
      <c r="K7" s="840"/>
      <c r="L7" s="841"/>
      <c r="M7" s="842" t="s">
        <v>367</v>
      </c>
      <c r="N7" s="843"/>
      <c r="O7" s="843"/>
      <c r="P7" s="843"/>
      <c r="Q7" s="843"/>
      <c r="R7" s="853"/>
      <c r="S7" s="854"/>
      <c r="T7" s="855"/>
      <c r="U7" s="844"/>
      <c r="V7" s="844"/>
      <c r="W7" s="844"/>
      <c r="X7" s="844"/>
    </row>
    <row r="8" spans="1:26" s="239" customFormat="1" ht="17.25">
      <c r="A8" s="238" t="s">
        <v>311</v>
      </c>
      <c r="B8" s="344"/>
      <c r="C8" s="344"/>
      <c r="D8" s="344"/>
      <c r="E8" s="344"/>
      <c r="F8" s="345"/>
      <c r="G8" s="345"/>
      <c r="H8" s="345"/>
      <c r="J8" s="342"/>
      <c r="K8" s="342"/>
      <c r="L8" s="342"/>
      <c r="M8" s="342"/>
      <c r="N8" s="342"/>
      <c r="O8" s="346"/>
      <c r="P8" s="341"/>
      <c r="Q8" s="341"/>
      <c r="R8" s="341"/>
      <c r="S8" s="341"/>
    </row>
    <row r="9" spans="1:26" ht="13.5" customHeight="1">
      <c r="P9" s="341"/>
      <c r="Q9" s="341"/>
      <c r="R9" s="341"/>
      <c r="S9" s="341"/>
    </row>
    <row r="10" spans="1:26" s="240" customFormat="1" ht="22.5" customHeight="1">
      <c r="A10" s="347"/>
      <c r="B10" s="348"/>
      <c r="C10" s="349"/>
      <c r="D10" s="845" t="s">
        <v>312</v>
      </c>
      <c r="E10" s="846"/>
      <c r="F10" s="846"/>
      <c r="G10" s="846"/>
      <c r="H10" s="846"/>
      <c r="I10" s="846"/>
      <c r="J10" s="846"/>
      <c r="K10" s="846"/>
      <c r="L10" s="846"/>
      <c r="M10" s="846"/>
      <c r="N10" s="846"/>
      <c r="O10" s="846"/>
      <c r="P10" s="847"/>
      <c r="Q10" s="848" t="s">
        <v>368</v>
      </c>
      <c r="R10" s="848" t="s">
        <v>369</v>
      </c>
      <c r="S10" s="850" t="s">
        <v>370</v>
      </c>
      <c r="T10" s="852" t="s">
        <v>371</v>
      </c>
    </row>
    <row r="11" spans="1:26" s="241" customFormat="1" ht="29.25" customHeight="1">
      <c r="A11" s="350" t="s">
        <v>372</v>
      </c>
      <c r="B11" s="350" t="s">
        <v>373</v>
      </c>
      <c r="C11" s="350" t="s">
        <v>313</v>
      </c>
      <c r="D11" s="250">
        <f>DATE(TEXT('調書1-1'!$D$1,"yyyy")-IF(TEXT('調書1-1'!$D$1,"mm")&lt;"04",2,1),4,1)</f>
        <v>693323</v>
      </c>
      <c r="E11" s="250">
        <f>DATE(TEXT('調書1-1'!$D$1,"yyyy")-IF(TEXT('調書1-1'!$D$1,"mm")&lt;"04",2,1),5,1)</f>
        <v>693353</v>
      </c>
      <c r="F11" s="250">
        <f>DATE(TEXT('調書1-1'!$D$1,"yyyy")-IF(TEXT('調書1-1'!$D$1,"mm")&lt;"04",2,1),6,1)</f>
        <v>693384</v>
      </c>
      <c r="G11" s="250">
        <f>DATE(TEXT('調書1-1'!$D$1,"yyyy")-IF(TEXT('調書1-1'!$D$1,"mm")&lt;"04",2,1),7,1)</f>
        <v>693414</v>
      </c>
      <c r="H11" s="250">
        <f>DATE(TEXT('調書1-1'!$D$1,"yyyy")-IF(TEXT('調書1-1'!$D$1,"mm")&lt;"04",2,1),8,1)</f>
        <v>693445</v>
      </c>
      <c r="I11" s="250">
        <f>DATE(TEXT('調書1-1'!$D$1,"yyyy")-IF(TEXT('調書1-1'!$D$1,"mm")&lt;"04",2,1),9,1)</f>
        <v>693476</v>
      </c>
      <c r="J11" s="250">
        <f>DATE(TEXT('調書1-1'!$D$1,"yyyy")-IF(TEXT('調書1-1'!$D$1,"mm")&lt;"04",2,1),10,1)</f>
        <v>693506</v>
      </c>
      <c r="K11" s="250">
        <f>DATE(TEXT('調書1-1'!$D$1,"yyyy")-IF(TEXT('調書1-1'!$D$1,"mm")&lt;"04",2,1),11,1)</f>
        <v>693537</v>
      </c>
      <c r="L11" s="250">
        <f>DATE(TEXT('調書1-1'!$D$1,"yyyy")-IF(TEXT('調書1-1'!$D$1,"mm")&lt;"04",2,1),12,1)</f>
        <v>693567</v>
      </c>
      <c r="M11" s="250">
        <f>DATE(TEXT('調書1-1'!$D$1,"yyyy")-IF(TEXT('調書1-1'!$D$1,"mm")&lt;"04",2,1),13,1)</f>
        <v>693598</v>
      </c>
      <c r="N11" s="250">
        <f>DATE(TEXT('調書1-1'!$D$1,"yyyy")-IF(TEXT('調書1-1'!$D$1,"mm")&lt;"04",2,1),14,1)</f>
        <v>693629</v>
      </c>
      <c r="O11" s="250">
        <f>DATE(TEXT('調書1-1'!$D$1,"yyyy")-IF(TEXT('調書1-1'!$D$1,"mm")&lt;"04",2,1),15,1)</f>
        <v>693657</v>
      </c>
      <c r="P11" s="351" t="s">
        <v>374</v>
      </c>
      <c r="Q11" s="849"/>
      <c r="R11" s="849"/>
      <c r="S11" s="851"/>
      <c r="T11" s="852"/>
    </row>
    <row r="12" spans="1:26" s="240" customFormat="1" ht="17.25" customHeight="1">
      <c r="A12" s="352">
        <f>ROW()-11</f>
        <v>1</v>
      </c>
      <c r="B12" s="353"/>
      <c r="C12" s="354"/>
      <c r="D12" s="355"/>
      <c r="E12" s="355"/>
      <c r="F12" s="355"/>
      <c r="G12" s="355"/>
      <c r="H12" s="355"/>
      <c r="I12" s="355"/>
      <c r="J12" s="355"/>
      <c r="K12" s="355"/>
      <c r="L12" s="355"/>
      <c r="M12" s="355"/>
      <c r="N12" s="355"/>
      <c r="O12" s="355"/>
      <c r="P12" s="356">
        <f t="shared" ref="P12:P71" si="0">SUM(D12:O12)</f>
        <v>0</v>
      </c>
      <c r="Q12" s="357"/>
      <c r="R12" s="358" t="str">
        <f>IF(Q12="","",IF(Q12="5h未満",0.5,IF(Q12="5h以上7h未満",0.75,1)))</f>
        <v/>
      </c>
      <c r="S12" s="359" t="str">
        <f>IFERROR(P12*R12,"-")</f>
        <v>-</v>
      </c>
      <c r="T12" s="360" t="str">
        <f>IFERROR(S12*RIGHT(C12,1),"-")</f>
        <v>-</v>
      </c>
      <c r="Z12" s="361"/>
    </row>
    <row r="13" spans="1:26" s="240" customFormat="1" ht="17.25" customHeight="1">
      <c r="A13" s="352">
        <f t="shared" ref="A13:A71" si="1">ROW()-11</f>
        <v>2</v>
      </c>
      <c r="B13" s="353"/>
      <c r="C13" s="354"/>
      <c r="D13" s="355"/>
      <c r="E13" s="355"/>
      <c r="F13" s="355"/>
      <c r="G13" s="355"/>
      <c r="H13" s="355"/>
      <c r="I13" s="355"/>
      <c r="J13" s="355"/>
      <c r="K13" s="355"/>
      <c r="L13" s="355"/>
      <c r="M13" s="355"/>
      <c r="N13" s="355"/>
      <c r="O13" s="355"/>
      <c r="P13" s="356">
        <f t="shared" si="0"/>
        <v>0</v>
      </c>
      <c r="Q13" s="357"/>
      <c r="R13" s="358" t="str">
        <f t="shared" ref="R13:R71" si="2">IF(Q13="","",IF(Q13="5h未満",0.5,IF(Q13="5h以上7h未満",0.75,1)))</f>
        <v/>
      </c>
      <c r="S13" s="359" t="str">
        <f t="shared" ref="S13:S71" si="3">IFERROR(P13*R13,"-")</f>
        <v>-</v>
      </c>
      <c r="T13" s="359" t="str">
        <f t="shared" ref="T13:T71" si="4">IFERROR(S13*RIGHT(C13,1),"-")</f>
        <v>-</v>
      </c>
      <c r="Z13" s="361"/>
    </row>
    <row r="14" spans="1:26" s="240" customFormat="1" ht="17.25" customHeight="1">
      <c r="A14" s="352">
        <f t="shared" si="1"/>
        <v>3</v>
      </c>
      <c r="B14" s="353"/>
      <c r="C14" s="354"/>
      <c r="D14" s="355"/>
      <c r="E14" s="355"/>
      <c r="F14" s="355"/>
      <c r="G14" s="355"/>
      <c r="H14" s="355"/>
      <c r="I14" s="355"/>
      <c r="J14" s="355"/>
      <c r="K14" s="355"/>
      <c r="L14" s="355"/>
      <c r="M14" s="355"/>
      <c r="N14" s="355"/>
      <c r="O14" s="355"/>
      <c r="P14" s="356">
        <f t="shared" si="0"/>
        <v>0</v>
      </c>
      <c r="Q14" s="357"/>
      <c r="R14" s="358" t="str">
        <f t="shared" si="2"/>
        <v/>
      </c>
      <c r="S14" s="359" t="str">
        <f t="shared" si="3"/>
        <v>-</v>
      </c>
      <c r="T14" s="359" t="str">
        <f t="shared" si="4"/>
        <v>-</v>
      </c>
      <c r="Z14" s="361"/>
    </row>
    <row r="15" spans="1:26" s="240" customFormat="1" ht="17.25" customHeight="1">
      <c r="A15" s="352">
        <f t="shared" si="1"/>
        <v>4</v>
      </c>
      <c r="B15" s="353"/>
      <c r="C15" s="354"/>
      <c r="D15" s="355"/>
      <c r="E15" s="355"/>
      <c r="F15" s="355"/>
      <c r="G15" s="355"/>
      <c r="H15" s="355"/>
      <c r="I15" s="355"/>
      <c r="J15" s="355"/>
      <c r="K15" s="355"/>
      <c r="L15" s="355"/>
      <c r="M15" s="355"/>
      <c r="N15" s="355"/>
      <c r="O15" s="355"/>
      <c r="P15" s="356">
        <f t="shared" si="0"/>
        <v>0</v>
      </c>
      <c r="Q15" s="357"/>
      <c r="R15" s="358" t="str">
        <f t="shared" si="2"/>
        <v/>
      </c>
      <c r="S15" s="359" t="str">
        <f t="shared" si="3"/>
        <v>-</v>
      </c>
      <c r="T15" s="359" t="str">
        <f t="shared" si="4"/>
        <v>-</v>
      </c>
      <c r="Z15" s="361"/>
    </row>
    <row r="16" spans="1:26" s="240" customFormat="1" ht="17.25" customHeight="1">
      <c r="A16" s="352">
        <f t="shared" si="1"/>
        <v>5</v>
      </c>
      <c r="B16" s="353"/>
      <c r="C16" s="354"/>
      <c r="D16" s="355"/>
      <c r="E16" s="355"/>
      <c r="F16" s="355"/>
      <c r="G16" s="355"/>
      <c r="H16" s="355"/>
      <c r="I16" s="355"/>
      <c r="J16" s="355"/>
      <c r="K16" s="355"/>
      <c r="L16" s="355"/>
      <c r="M16" s="355"/>
      <c r="N16" s="355"/>
      <c r="O16" s="355"/>
      <c r="P16" s="356">
        <f t="shared" si="0"/>
        <v>0</v>
      </c>
      <c r="Q16" s="357"/>
      <c r="R16" s="358" t="str">
        <f t="shared" si="2"/>
        <v/>
      </c>
      <c r="S16" s="359" t="str">
        <f t="shared" si="3"/>
        <v>-</v>
      </c>
      <c r="T16" s="359" t="str">
        <f t="shared" si="4"/>
        <v>-</v>
      </c>
      <c r="Z16" s="361"/>
    </row>
    <row r="17" spans="1:26" s="240" customFormat="1" ht="17.25" customHeight="1">
      <c r="A17" s="352">
        <f t="shared" si="1"/>
        <v>6</v>
      </c>
      <c r="B17" s="353"/>
      <c r="C17" s="354"/>
      <c r="D17" s="355"/>
      <c r="E17" s="355"/>
      <c r="F17" s="355"/>
      <c r="G17" s="355"/>
      <c r="H17" s="355"/>
      <c r="I17" s="355"/>
      <c r="J17" s="355"/>
      <c r="K17" s="355"/>
      <c r="L17" s="355"/>
      <c r="M17" s="355"/>
      <c r="N17" s="355"/>
      <c r="O17" s="355"/>
      <c r="P17" s="356">
        <f t="shared" si="0"/>
        <v>0</v>
      </c>
      <c r="Q17" s="357"/>
      <c r="R17" s="358" t="str">
        <f t="shared" si="2"/>
        <v/>
      </c>
      <c r="S17" s="359" t="str">
        <f t="shared" si="3"/>
        <v>-</v>
      </c>
      <c r="T17" s="359" t="str">
        <f t="shared" si="4"/>
        <v>-</v>
      </c>
      <c r="Z17" s="361"/>
    </row>
    <row r="18" spans="1:26" s="240" customFormat="1" ht="17.25" customHeight="1">
      <c r="A18" s="352">
        <f t="shared" si="1"/>
        <v>7</v>
      </c>
      <c r="B18" s="353"/>
      <c r="C18" s="354"/>
      <c r="D18" s="355"/>
      <c r="E18" s="355"/>
      <c r="F18" s="355"/>
      <c r="G18" s="355"/>
      <c r="H18" s="355"/>
      <c r="I18" s="355"/>
      <c r="J18" s="355"/>
      <c r="K18" s="355"/>
      <c r="L18" s="355"/>
      <c r="M18" s="355"/>
      <c r="N18" s="355"/>
      <c r="O18" s="355"/>
      <c r="P18" s="356">
        <f t="shared" si="0"/>
        <v>0</v>
      </c>
      <c r="Q18" s="357"/>
      <c r="R18" s="358" t="str">
        <f t="shared" si="2"/>
        <v/>
      </c>
      <c r="S18" s="359" t="str">
        <f t="shared" si="3"/>
        <v>-</v>
      </c>
      <c r="T18" s="359" t="str">
        <f t="shared" si="4"/>
        <v>-</v>
      </c>
      <c r="Z18" s="361"/>
    </row>
    <row r="19" spans="1:26" s="240" customFormat="1" ht="17.25" customHeight="1">
      <c r="A19" s="352">
        <f t="shared" si="1"/>
        <v>8</v>
      </c>
      <c r="B19" s="353"/>
      <c r="C19" s="354"/>
      <c r="D19" s="355"/>
      <c r="E19" s="355"/>
      <c r="F19" s="355"/>
      <c r="G19" s="355"/>
      <c r="H19" s="355"/>
      <c r="I19" s="355"/>
      <c r="J19" s="355"/>
      <c r="K19" s="355"/>
      <c r="L19" s="355"/>
      <c r="M19" s="355"/>
      <c r="N19" s="355"/>
      <c r="O19" s="355"/>
      <c r="P19" s="356">
        <f t="shared" si="0"/>
        <v>0</v>
      </c>
      <c r="Q19" s="357"/>
      <c r="R19" s="358" t="str">
        <f t="shared" si="2"/>
        <v/>
      </c>
      <c r="S19" s="359" t="str">
        <f t="shared" si="3"/>
        <v>-</v>
      </c>
      <c r="T19" s="359" t="str">
        <f t="shared" si="4"/>
        <v>-</v>
      </c>
      <c r="Z19" s="361"/>
    </row>
    <row r="20" spans="1:26" s="240" customFormat="1" ht="17.25" customHeight="1">
      <c r="A20" s="352">
        <f t="shared" si="1"/>
        <v>9</v>
      </c>
      <c r="B20" s="353"/>
      <c r="C20" s="354"/>
      <c r="D20" s="355"/>
      <c r="E20" s="355"/>
      <c r="F20" s="355"/>
      <c r="G20" s="355"/>
      <c r="H20" s="355"/>
      <c r="I20" s="355"/>
      <c r="J20" s="355"/>
      <c r="K20" s="355"/>
      <c r="L20" s="355"/>
      <c r="M20" s="355"/>
      <c r="N20" s="355"/>
      <c r="O20" s="355"/>
      <c r="P20" s="356">
        <f t="shared" si="0"/>
        <v>0</v>
      </c>
      <c r="Q20" s="357"/>
      <c r="R20" s="358" t="str">
        <f t="shared" si="2"/>
        <v/>
      </c>
      <c r="S20" s="359" t="str">
        <f t="shared" si="3"/>
        <v>-</v>
      </c>
      <c r="T20" s="359" t="str">
        <f t="shared" si="4"/>
        <v>-</v>
      </c>
    </row>
    <row r="21" spans="1:26" s="240" customFormat="1" ht="17.25" customHeight="1">
      <c r="A21" s="352">
        <f t="shared" si="1"/>
        <v>10</v>
      </c>
      <c r="B21" s="353"/>
      <c r="C21" s="354"/>
      <c r="D21" s="355"/>
      <c r="E21" s="355"/>
      <c r="F21" s="355"/>
      <c r="G21" s="355"/>
      <c r="H21" s="355"/>
      <c r="I21" s="355"/>
      <c r="J21" s="355"/>
      <c r="K21" s="355"/>
      <c r="L21" s="355"/>
      <c r="M21" s="355"/>
      <c r="N21" s="355"/>
      <c r="O21" s="355"/>
      <c r="P21" s="356">
        <f t="shared" si="0"/>
        <v>0</v>
      </c>
      <c r="Q21" s="357"/>
      <c r="R21" s="358" t="str">
        <f t="shared" si="2"/>
        <v/>
      </c>
      <c r="S21" s="359" t="str">
        <f t="shared" si="3"/>
        <v>-</v>
      </c>
      <c r="T21" s="359" t="str">
        <f t="shared" si="4"/>
        <v>-</v>
      </c>
    </row>
    <row r="22" spans="1:26" s="240" customFormat="1" ht="17.25" customHeight="1">
      <c r="A22" s="352">
        <f t="shared" si="1"/>
        <v>11</v>
      </c>
      <c r="B22" s="353"/>
      <c r="C22" s="354"/>
      <c r="D22" s="355"/>
      <c r="E22" s="355"/>
      <c r="F22" s="355"/>
      <c r="G22" s="355"/>
      <c r="H22" s="355"/>
      <c r="I22" s="355"/>
      <c r="J22" s="355"/>
      <c r="K22" s="355"/>
      <c r="L22" s="355"/>
      <c r="M22" s="355"/>
      <c r="N22" s="355"/>
      <c r="O22" s="355"/>
      <c r="P22" s="356">
        <f t="shared" ref="P22:P28" si="5">SUM(D22:O22)</f>
        <v>0</v>
      </c>
      <c r="Q22" s="357"/>
      <c r="R22" s="358" t="str">
        <f t="shared" ref="R22:R30" si="6">IF(Q22="","",IF(Q22="5h未満",0.5,IF(Q22="5h以上7h未満",0.75,1)))</f>
        <v/>
      </c>
      <c r="S22" s="359" t="str">
        <f t="shared" ref="S22:S30" si="7">IFERROR(P22*R22,"-")</f>
        <v>-</v>
      </c>
      <c r="T22" s="359" t="str">
        <f t="shared" ref="T22:T30" si="8">IFERROR(S22*RIGHT(C22,1),"-")</f>
        <v>-</v>
      </c>
    </row>
    <row r="23" spans="1:26" s="240" customFormat="1" ht="17.25" customHeight="1">
      <c r="A23" s="352">
        <f t="shared" si="1"/>
        <v>12</v>
      </c>
      <c r="B23" s="353"/>
      <c r="C23" s="354"/>
      <c r="D23" s="355"/>
      <c r="E23" s="355"/>
      <c r="F23" s="355"/>
      <c r="G23" s="355"/>
      <c r="H23" s="355"/>
      <c r="I23" s="355"/>
      <c r="J23" s="355"/>
      <c r="K23" s="355"/>
      <c r="L23" s="355"/>
      <c r="M23" s="355"/>
      <c r="N23" s="355"/>
      <c r="O23" s="355"/>
      <c r="P23" s="356">
        <f t="shared" si="5"/>
        <v>0</v>
      </c>
      <c r="Q23" s="357"/>
      <c r="R23" s="358" t="str">
        <f t="shared" si="6"/>
        <v/>
      </c>
      <c r="S23" s="359" t="str">
        <f t="shared" si="7"/>
        <v>-</v>
      </c>
      <c r="T23" s="359" t="str">
        <f t="shared" si="8"/>
        <v>-</v>
      </c>
    </row>
    <row r="24" spans="1:26" s="240" customFormat="1" ht="17.25" customHeight="1">
      <c r="A24" s="352">
        <f t="shared" si="1"/>
        <v>13</v>
      </c>
      <c r="B24" s="353"/>
      <c r="C24" s="354"/>
      <c r="D24" s="355"/>
      <c r="E24" s="355"/>
      <c r="F24" s="355"/>
      <c r="G24" s="355"/>
      <c r="H24" s="355"/>
      <c r="I24" s="355"/>
      <c r="J24" s="355"/>
      <c r="K24" s="355"/>
      <c r="L24" s="355"/>
      <c r="M24" s="355"/>
      <c r="N24" s="355"/>
      <c r="O24" s="355"/>
      <c r="P24" s="356">
        <f t="shared" si="5"/>
        <v>0</v>
      </c>
      <c r="Q24" s="357"/>
      <c r="R24" s="358" t="str">
        <f t="shared" si="6"/>
        <v/>
      </c>
      <c r="S24" s="359" t="str">
        <f t="shared" si="7"/>
        <v>-</v>
      </c>
      <c r="T24" s="359" t="str">
        <f t="shared" si="8"/>
        <v>-</v>
      </c>
    </row>
    <row r="25" spans="1:26" s="240" customFormat="1" ht="17.25" customHeight="1">
      <c r="A25" s="352">
        <f t="shared" si="1"/>
        <v>14</v>
      </c>
      <c r="B25" s="353"/>
      <c r="C25" s="354"/>
      <c r="D25" s="355"/>
      <c r="E25" s="355"/>
      <c r="F25" s="355"/>
      <c r="G25" s="355"/>
      <c r="H25" s="355"/>
      <c r="I25" s="355"/>
      <c r="J25" s="355"/>
      <c r="K25" s="355"/>
      <c r="L25" s="355"/>
      <c r="M25" s="355"/>
      <c r="N25" s="355"/>
      <c r="O25" s="355"/>
      <c r="P25" s="356">
        <f t="shared" si="5"/>
        <v>0</v>
      </c>
      <c r="Q25" s="357"/>
      <c r="R25" s="358" t="str">
        <f t="shared" si="6"/>
        <v/>
      </c>
      <c r="S25" s="359" t="str">
        <f t="shared" si="7"/>
        <v>-</v>
      </c>
      <c r="T25" s="359" t="str">
        <f t="shared" si="8"/>
        <v>-</v>
      </c>
    </row>
    <row r="26" spans="1:26" s="240" customFormat="1" ht="17.25" customHeight="1">
      <c r="A26" s="352">
        <f t="shared" si="1"/>
        <v>15</v>
      </c>
      <c r="B26" s="353"/>
      <c r="C26" s="354"/>
      <c r="D26" s="355"/>
      <c r="E26" s="355"/>
      <c r="F26" s="355"/>
      <c r="G26" s="355"/>
      <c r="H26" s="355"/>
      <c r="I26" s="355"/>
      <c r="J26" s="355"/>
      <c r="K26" s="355"/>
      <c r="L26" s="355"/>
      <c r="M26" s="355"/>
      <c r="N26" s="355"/>
      <c r="O26" s="355"/>
      <c r="P26" s="356">
        <f t="shared" si="5"/>
        <v>0</v>
      </c>
      <c r="Q26" s="357"/>
      <c r="R26" s="358" t="str">
        <f t="shared" si="6"/>
        <v/>
      </c>
      <c r="S26" s="359" t="str">
        <f t="shared" si="7"/>
        <v>-</v>
      </c>
      <c r="T26" s="359" t="str">
        <f t="shared" si="8"/>
        <v>-</v>
      </c>
    </row>
    <row r="27" spans="1:26" s="240" customFormat="1" ht="17.25" customHeight="1">
      <c r="A27" s="352">
        <f t="shared" si="1"/>
        <v>16</v>
      </c>
      <c r="B27" s="353"/>
      <c r="C27" s="354"/>
      <c r="D27" s="355"/>
      <c r="E27" s="355"/>
      <c r="F27" s="355"/>
      <c r="G27" s="355"/>
      <c r="H27" s="355"/>
      <c r="I27" s="355"/>
      <c r="J27" s="355"/>
      <c r="K27" s="355"/>
      <c r="L27" s="355"/>
      <c r="M27" s="355"/>
      <c r="N27" s="355"/>
      <c r="O27" s="355"/>
      <c r="P27" s="356">
        <f t="shared" si="5"/>
        <v>0</v>
      </c>
      <c r="Q27" s="357"/>
      <c r="R27" s="358" t="str">
        <f t="shared" si="6"/>
        <v/>
      </c>
      <c r="S27" s="359" t="str">
        <f t="shared" si="7"/>
        <v>-</v>
      </c>
      <c r="T27" s="359" t="str">
        <f t="shared" si="8"/>
        <v>-</v>
      </c>
    </row>
    <row r="28" spans="1:26" s="240" customFormat="1" ht="17.25" customHeight="1">
      <c r="A28" s="352">
        <f t="shared" si="1"/>
        <v>17</v>
      </c>
      <c r="B28" s="353"/>
      <c r="C28" s="354"/>
      <c r="D28" s="355"/>
      <c r="E28" s="355"/>
      <c r="F28" s="355"/>
      <c r="G28" s="355"/>
      <c r="H28" s="355"/>
      <c r="I28" s="355"/>
      <c r="J28" s="355"/>
      <c r="K28" s="355"/>
      <c r="L28" s="355"/>
      <c r="M28" s="355"/>
      <c r="N28" s="355"/>
      <c r="O28" s="355"/>
      <c r="P28" s="356">
        <f t="shared" si="5"/>
        <v>0</v>
      </c>
      <c r="Q28" s="357"/>
      <c r="R28" s="358" t="str">
        <f t="shared" si="6"/>
        <v/>
      </c>
      <c r="S28" s="359" t="str">
        <f t="shared" si="7"/>
        <v>-</v>
      </c>
      <c r="T28" s="359" t="str">
        <f t="shared" si="8"/>
        <v>-</v>
      </c>
    </row>
    <row r="29" spans="1:26" s="240" customFormat="1" ht="17.25" customHeight="1">
      <c r="A29" s="352">
        <f t="shared" si="1"/>
        <v>18</v>
      </c>
      <c r="B29" s="353"/>
      <c r="C29" s="354"/>
      <c r="D29" s="355"/>
      <c r="E29" s="355"/>
      <c r="F29" s="355"/>
      <c r="G29" s="355"/>
      <c r="H29" s="355"/>
      <c r="I29" s="355"/>
      <c r="J29" s="355"/>
      <c r="K29" s="355"/>
      <c r="L29" s="355"/>
      <c r="M29" s="355"/>
      <c r="N29" s="355"/>
      <c r="O29" s="355"/>
      <c r="P29" s="356">
        <f t="shared" ref="P29:P30" si="9">SUM(D29:O29)</f>
        <v>0</v>
      </c>
      <c r="Q29" s="357"/>
      <c r="R29" s="358" t="str">
        <f t="shared" si="6"/>
        <v/>
      </c>
      <c r="S29" s="359" t="str">
        <f t="shared" si="7"/>
        <v>-</v>
      </c>
      <c r="T29" s="359" t="str">
        <f t="shared" si="8"/>
        <v>-</v>
      </c>
    </row>
    <row r="30" spans="1:26" s="240" customFormat="1" ht="17.25" customHeight="1">
      <c r="A30" s="352">
        <f t="shared" si="1"/>
        <v>19</v>
      </c>
      <c r="B30" s="353"/>
      <c r="C30" s="354"/>
      <c r="D30" s="355"/>
      <c r="E30" s="355"/>
      <c r="F30" s="355"/>
      <c r="G30" s="355"/>
      <c r="H30" s="355"/>
      <c r="I30" s="355"/>
      <c r="J30" s="355"/>
      <c r="K30" s="355"/>
      <c r="L30" s="355"/>
      <c r="M30" s="355"/>
      <c r="N30" s="355"/>
      <c r="O30" s="355"/>
      <c r="P30" s="356">
        <f t="shared" si="9"/>
        <v>0</v>
      </c>
      <c r="Q30" s="357"/>
      <c r="R30" s="358" t="str">
        <f t="shared" si="6"/>
        <v/>
      </c>
      <c r="S30" s="359" t="str">
        <f t="shared" si="7"/>
        <v>-</v>
      </c>
      <c r="T30" s="359" t="str">
        <f t="shared" si="8"/>
        <v>-</v>
      </c>
    </row>
    <row r="31" spans="1:26" s="240" customFormat="1" ht="17.25" customHeight="1">
      <c r="A31" s="352">
        <f t="shared" si="1"/>
        <v>20</v>
      </c>
      <c r="B31" s="353"/>
      <c r="C31" s="354"/>
      <c r="D31" s="355"/>
      <c r="E31" s="355"/>
      <c r="F31" s="355"/>
      <c r="G31" s="355"/>
      <c r="H31" s="355"/>
      <c r="I31" s="355"/>
      <c r="J31" s="355"/>
      <c r="K31" s="355"/>
      <c r="L31" s="355"/>
      <c r="M31" s="355"/>
      <c r="N31" s="355"/>
      <c r="O31" s="355"/>
      <c r="P31" s="356">
        <f t="shared" si="0"/>
        <v>0</v>
      </c>
      <c r="Q31" s="357"/>
      <c r="R31" s="358" t="str">
        <f t="shared" si="2"/>
        <v/>
      </c>
      <c r="S31" s="359" t="str">
        <f t="shared" si="3"/>
        <v>-</v>
      </c>
      <c r="T31" s="359" t="str">
        <f t="shared" si="4"/>
        <v>-</v>
      </c>
    </row>
    <row r="32" spans="1:26" s="240" customFormat="1" ht="17.25" customHeight="1">
      <c r="A32" s="352">
        <f t="shared" si="1"/>
        <v>21</v>
      </c>
      <c r="B32" s="353"/>
      <c r="C32" s="354"/>
      <c r="D32" s="355"/>
      <c r="E32" s="355"/>
      <c r="F32" s="355"/>
      <c r="G32" s="355"/>
      <c r="H32" s="355"/>
      <c r="I32" s="355"/>
      <c r="J32" s="355"/>
      <c r="K32" s="355"/>
      <c r="L32" s="355"/>
      <c r="M32" s="355"/>
      <c r="N32" s="355"/>
      <c r="O32" s="355"/>
      <c r="P32" s="356">
        <f t="shared" ref="P32:P37" si="10">SUM(D32:O32)</f>
        <v>0</v>
      </c>
      <c r="Q32" s="357"/>
      <c r="R32" s="358" t="str">
        <f t="shared" ref="R32:R53" si="11">IF(Q32="","",IF(Q32="5h未満",0.5,IF(Q32="5h以上7h未満",0.75,1)))</f>
        <v/>
      </c>
      <c r="S32" s="359" t="str">
        <f t="shared" ref="S32:S53" si="12">IFERROR(P32*R32,"-")</f>
        <v>-</v>
      </c>
      <c r="T32" s="359" t="str">
        <f t="shared" ref="T32:T53" si="13">IFERROR(S32*RIGHT(C32,1),"-")</f>
        <v>-</v>
      </c>
    </row>
    <row r="33" spans="1:20" s="240" customFormat="1" ht="17.25" customHeight="1">
      <c r="A33" s="352">
        <f t="shared" si="1"/>
        <v>22</v>
      </c>
      <c r="B33" s="353"/>
      <c r="C33" s="354"/>
      <c r="D33" s="355"/>
      <c r="E33" s="355"/>
      <c r="F33" s="355"/>
      <c r="G33" s="355"/>
      <c r="H33" s="355"/>
      <c r="I33" s="355"/>
      <c r="J33" s="355"/>
      <c r="K33" s="355"/>
      <c r="L33" s="355"/>
      <c r="M33" s="355"/>
      <c r="N33" s="355"/>
      <c r="O33" s="355"/>
      <c r="P33" s="356">
        <f t="shared" si="10"/>
        <v>0</v>
      </c>
      <c r="Q33" s="357"/>
      <c r="R33" s="358" t="str">
        <f t="shared" si="11"/>
        <v/>
      </c>
      <c r="S33" s="359" t="str">
        <f t="shared" si="12"/>
        <v>-</v>
      </c>
      <c r="T33" s="359" t="str">
        <f t="shared" si="13"/>
        <v>-</v>
      </c>
    </row>
    <row r="34" spans="1:20" s="240" customFormat="1" ht="17.25" customHeight="1">
      <c r="A34" s="352">
        <f t="shared" si="1"/>
        <v>23</v>
      </c>
      <c r="B34" s="353"/>
      <c r="C34" s="354"/>
      <c r="D34" s="355"/>
      <c r="E34" s="355"/>
      <c r="F34" s="355"/>
      <c r="G34" s="355"/>
      <c r="H34" s="355"/>
      <c r="I34" s="355"/>
      <c r="J34" s="355"/>
      <c r="K34" s="355"/>
      <c r="L34" s="355"/>
      <c r="M34" s="355"/>
      <c r="N34" s="355"/>
      <c r="O34" s="355"/>
      <c r="P34" s="356">
        <f t="shared" si="10"/>
        <v>0</v>
      </c>
      <c r="Q34" s="357"/>
      <c r="R34" s="358" t="str">
        <f t="shared" si="11"/>
        <v/>
      </c>
      <c r="S34" s="359" t="str">
        <f t="shared" si="12"/>
        <v>-</v>
      </c>
      <c r="T34" s="359" t="str">
        <f t="shared" si="13"/>
        <v>-</v>
      </c>
    </row>
    <row r="35" spans="1:20" s="240" customFormat="1" ht="17.25" customHeight="1">
      <c r="A35" s="352">
        <f t="shared" si="1"/>
        <v>24</v>
      </c>
      <c r="B35" s="353"/>
      <c r="C35" s="354"/>
      <c r="D35" s="355"/>
      <c r="E35" s="355"/>
      <c r="F35" s="355"/>
      <c r="G35" s="355"/>
      <c r="H35" s="355"/>
      <c r="I35" s="355"/>
      <c r="J35" s="355"/>
      <c r="K35" s="355"/>
      <c r="L35" s="355"/>
      <c r="M35" s="355"/>
      <c r="N35" s="355"/>
      <c r="O35" s="355"/>
      <c r="P35" s="356">
        <f t="shared" si="10"/>
        <v>0</v>
      </c>
      <c r="Q35" s="357"/>
      <c r="R35" s="358" t="str">
        <f t="shared" si="11"/>
        <v/>
      </c>
      <c r="S35" s="359" t="str">
        <f t="shared" si="12"/>
        <v>-</v>
      </c>
      <c r="T35" s="359" t="str">
        <f t="shared" si="13"/>
        <v>-</v>
      </c>
    </row>
    <row r="36" spans="1:20" s="240" customFormat="1" ht="17.25" customHeight="1">
      <c r="A36" s="352">
        <f t="shared" si="1"/>
        <v>25</v>
      </c>
      <c r="B36" s="353"/>
      <c r="C36" s="354"/>
      <c r="D36" s="355"/>
      <c r="E36" s="355"/>
      <c r="F36" s="355"/>
      <c r="G36" s="355"/>
      <c r="H36" s="355"/>
      <c r="I36" s="355"/>
      <c r="J36" s="355"/>
      <c r="K36" s="355"/>
      <c r="L36" s="355"/>
      <c r="M36" s="355"/>
      <c r="N36" s="355"/>
      <c r="O36" s="355"/>
      <c r="P36" s="356">
        <f t="shared" si="10"/>
        <v>0</v>
      </c>
      <c r="Q36" s="357"/>
      <c r="R36" s="358" t="str">
        <f t="shared" si="11"/>
        <v/>
      </c>
      <c r="S36" s="359" t="str">
        <f t="shared" si="12"/>
        <v>-</v>
      </c>
      <c r="T36" s="359" t="str">
        <f t="shared" si="13"/>
        <v>-</v>
      </c>
    </row>
    <row r="37" spans="1:20" s="240" customFormat="1" ht="17.25" customHeight="1">
      <c r="A37" s="352">
        <f t="shared" si="1"/>
        <v>26</v>
      </c>
      <c r="B37" s="353"/>
      <c r="C37" s="354"/>
      <c r="D37" s="355"/>
      <c r="E37" s="355"/>
      <c r="F37" s="355"/>
      <c r="G37" s="355"/>
      <c r="H37" s="355"/>
      <c r="I37" s="355"/>
      <c r="J37" s="355"/>
      <c r="K37" s="355"/>
      <c r="L37" s="355"/>
      <c r="M37" s="355"/>
      <c r="N37" s="355"/>
      <c r="O37" s="355"/>
      <c r="P37" s="356">
        <f t="shared" si="10"/>
        <v>0</v>
      </c>
      <c r="Q37" s="357"/>
      <c r="R37" s="358" t="str">
        <f t="shared" si="11"/>
        <v/>
      </c>
      <c r="S37" s="359" t="str">
        <f t="shared" si="12"/>
        <v>-</v>
      </c>
      <c r="T37" s="359" t="str">
        <f t="shared" si="13"/>
        <v>-</v>
      </c>
    </row>
    <row r="38" spans="1:20" s="240" customFormat="1" ht="17.25" customHeight="1">
      <c r="A38" s="352">
        <f t="shared" si="1"/>
        <v>27</v>
      </c>
      <c r="B38" s="353"/>
      <c r="C38" s="354"/>
      <c r="D38" s="355"/>
      <c r="E38" s="355"/>
      <c r="F38" s="355"/>
      <c r="G38" s="355"/>
      <c r="H38" s="355"/>
      <c r="I38" s="355"/>
      <c r="J38" s="355"/>
      <c r="K38" s="355"/>
      <c r="L38" s="355"/>
      <c r="M38" s="355"/>
      <c r="N38" s="355"/>
      <c r="O38" s="355"/>
      <c r="P38" s="356">
        <f t="shared" ref="P38:P53" si="14">SUM(D38:O38)</f>
        <v>0</v>
      </c>
      <c r="Q38" s="357"/>
      <c r="R38" s="358" t="str">
        <f t="shared" si="11"/>
        <v/>
      </c>
      <c r="S38" s="359" t="str">
        <f t="shared" si="12"/>
        <v>-</v>
      </c>
      <c r="T38" s="359" t="str">
        <f t="shared" si="13"/>
        <v>-</v>
      </c>
    </row>
    <row r="39" spans="1:20" s="240" customFormat="1" ht="17.25" customHeight="1">
      <c r="A39" s="352">
        <f t="shared" si="1"/>
        <v>28</v>
      </c>
      <c r="B39" s="353"/>
      <c r="C39" s="354"/>
      <c r="D39" s="355"/>
      <c r="E39" s="355"/>
      <c r="F39" s="355"/>
      <c r="G39" s="355"/>
      <c r="H39" s="355"/>
      <c r="I39" s="355"/>
      <c r="J39" s="355"/>
      <c r="K39" s="355"/>
      <c r="L39" s="355"/>
      <c r="M39" s="355"/>
      <c r="N39" s="355"/>
      <c r="O39" s="355"/>
      <c r="P39" s="356">
        <f t="shared" ref="P39" si="15">SUM(D39:O39)</f>
        <v>0</v>
      </c>
      <c r="Q39" s="357"/>
      <c r="R39" s="358" t="str">
        <f t="shared" ref="R39:R52" si="16">IF(Q39="","",IF(Q39="5h未満",0.5,IF(Q39="5h以上7h未満",0.75,1)))</f>
        <v/>
      </c>
      <c r="S39" s="359" t="str">
        <f t="shared" ref="S39:S52" si="17">IFERROR(P39*R39,"-")</f>
        <v>-</v>
      </c>
      <c r="T39" s="359" t="str">
        <f t="shared" ref="T39:T52" si="18">IFERROR(S39*RIGHT(C39,1),"-")</f>
        <v>-</v>
      </c>
    </row>
    <row r="40" spans="1:20" s="240" customFormat="1" ht="17.25" customHeight="1">
      <c r="A40" s="352">
        <f t="shared" si="1"/>
        <v>29</v>
      </c>
      <c r="B40" s="353"/>
      <c r="C40" s="354"/>
      <c r="D40" s="355"/>
      <c r="E40" s="355"/>
      <c r="F40" s="355"/>
      <c r="G40" s="355"/>
      <c r="H40" s="355"/>
      <c r="I40" s="355"/>
      <c r="J40" s="355"/>
      <c r="K40" s="355"/>
      <c r="L40" s="355"/>
      <c r="M40" s="355"/>
      <c r="N40" s="355"/>
      <c r="O40" s="355"/>
      <c r="P40" s="356">
        <f t="shared" ref="P40:P45" si="19">SUM(D40:O40)</f>
        <v>0</v>
      </c>
      <c r="Q40" s="357"/>
      <c r="R40" s="358" t="str">
        <f t="shared" si="16"/>
        <v/>
      </c>
      <c r="S40" s="359" t="str">
        <f t="shared" si="17"/>
        <v>-</v>
      </c>
      <c r="T40" s="359" t="str">
        <f t="shared" si="18"/>
        <v>-</v>
      </c>
    </row>
    <row r="41" spans="1:20" s="240" customFormat="1" ht="17.25" customHeight="1">
      <c r="A41" s="352">
        <f t="shared" si="1"/>
        <v>30</v>
      </c>
      <c r="B41" s="353"/>
      <c r="C41" s="354"/>
      <c r="D41" s="355"/>
      <c r="E41" s="355"/>
      <c r="F41" s="355"/>
      <c r="G41" s="355"/>
      <c r="H41" s="355"/>
      <c r="I41" s="355"/>
      <c r="J41" s="355"/>
      <c r="K41" s="355"/>
      <c r="L41" s="355"/>
      <c r="M41" s="355"/>
      <c r="N41" s="355"/>
      <c r="O41" s="355"/>
      <c r="P41" s="356">
        <f t="shared" si="19"/>
        <v>0</v>
      </c>
      <c r="Q41" s="357"/>
      <c r="R41" s="358" t="str">
        <f t="shared" si="16"/>
        <v/>
      </c>
      <c r="S41" s="359" t="str">
        <f t="shared" si="17"/>
        <v>-</v>
      </c>
      <c r="T41" s="359" t="str">
        <f t="shared" si="18"/>
        <v>-</v>
      </c>
    </row>
    <row r="42" spans="1:20" s="240" customFormat="1" ht="17.25" customHeight="1">
      <c r="A42" s="352">
        <f t="shared" si="1"/>
        <v>31</v>
      </c>
      <c r="B42" s="353"/>
      <c r="C42" s="354"/>
      <c r="D42" s="355"/>
      <c r="E42" s="355"/>
      <c r="F42" s="355"/>
      <c r="G42" s="355"/>
      <c r="H42" s="355"/>
      <c r="I42" s="355"/>
      <c r="J42" s="355"/>
      <c r="K42" s="355"/>
      <c r="L42" s="355"/>
      <c r="M42" s="355"/>
      <c r="N42" s="355"/>
      <c r="O42" s="355"/>
      <c r="P42" s="356">
        <f t="shared" si="19"/>
        <v>0</v>
      </c>
      <c r="Q42" s="357"/>
      <c r="R42" s="358" t="str">
        <f t="shared" si="16"/>
        <v/>
      </c>
      <c r="S42" s="359" t="str">
        <f t="shared" si="17"/>
        <v>-</v>
      </c>
      <c r="T42" s="359" t="str">
        <f t="shared" si="18"/>
        <v>-</v>
      </c>
    </row>
    <row r="43" spans="1:20" s="240" customFormat="1" ht="17.25" customHeight="1">
      <c r="A43" s="352">
        <f t="shared" si="1"/>
        <v>32</v>
      </c>
      <c r="B43" s="353"/>
      <c r="C43" s="354"/>
      <c r="D43" s="355"/>
      <c r="E43" s="355"/>
      <c r="F43" s="355"/>
      <c r="G43" s="355"/>
      <c r="H43" s="355"/>
      <c r="I43" s="355"/>
      <c r="J43" s="355"/>
      <c r="K43" s="355"/>
      <c r="L43" s="355"/>
      <c r="M43" s="355"/>
      <c r="N43" s="355"/>
      <c r="O43" s="355"/>
      <c r="P43" s="356">
        <f t="shared" si="19"/>
        <v>0</v>
      </c>
      <c r="Q43" s="357"/>
      <c r="R43" s="358" t="str">
        <f t="shared" si="16"/>
        <v/>
      </c>
      <c r="S43" s="359" t="str">
        <f t="shared" si="17"/>
        <v>-</v>
      </c>
      <c r="T43" s="359" t="str">
        <f t="shared" si="18"/>
        <v>-</v>
      </c>
    </row>
    <row r="44" spans="1:20" s="240" customFormat="1" ht="17.25" customHeight="1">
      <c r="A44" s="352">
        <f t="shared" si="1"/>
        <v>33</v>
      </c>
      <c r="B44" s="353"/>
      <c r="C44" s="354"/>
      <c r="D44" s="355"/>
      <c r="E44" s="355"/>
      <c r="F44" s="355"/>
      <c r="G44" s="355"/>
      <c r="H44" s="355"/>
      <c r="I44" s="355"/>
      <c r="J44" s="355"/>
      <c r="K44" s="355"/>
      <c r="L44" s="355"/>
      <c r="M44" s="355"/>
      <c r="N44" s="355"/>
      <c r="O44" s="355"/>
      <c r="P44" s="356">
        <f t="shared" si="19"/>
        <v>0</v>
      </c>
      <c r="Q44" s="357"/>
      <c r="R44" s="358" t="str">
        <f t="shared" si="16"/>
        <v/>
      </c>
      <c r="S44" s="359" t="str">
        <f t="shared" si="17"/>
        <v>-</v>
      </c>
      <c r="T44" s="359" t="str">
        <f t="shared" si="18"/>
        <v>-</v>
      </c>
    </row>
    <row r="45" spans="1:20" s="240" customFormat="1" ht="17.25" customHeight="1">
      <c r="A45" s="352">
        <f t="shared" si="1"/>
        <v>34</v>
      </c>
      <c r="B45" s="353"/>
      <c r="C45" s="354"/>
      <c r="D45" s="355"/>
      <c r="E45" s="355"/>
      <c r="F45" s="355"/>
      <c r="G45" s="355"/>
      <c r="H45" s="355"/>
      <c r="I45" s="355"/>
      <c r="J45" s="355"/>
      <c r="K45" s="355"/>
      <c r="L45" s="355"/>
      <c r="M45" s="355"/>
      <c r="N45" s="355"/>
      <c r="O45" s="355"/>
      <c r="P45" s="356">
        <f t="shared" si="19"/>
        <v>0</v>
      </c>
      <c r="Q45" s="357"/>
      <c r="R45" s="358" t="str">
        <f t="shared" si="16"/>
        <v/>
      </c>
      <c r="S45" s="359" t="str">
        <f t="shared" si="17"/>
        <v>-</v>
      </c>
      <c r="T45" s="359" t="str">
        <f t="shared" si="18"/>
        <v>-</v>
      </c>
    </row>
    <row r="46" spans="1:20" s="240" customFormat="1" ht="17.25" customHeight="1">
      <c r="A46" s="352">
        <f t="shared" si="1"/>
        <v>35</v>
      </c>
      <c r="B46" s="353"/>
      <c r="C46" s="354"/>
      <c r="D46" s="355"/>
      <c r="E46" s="355"/>
      <c r="F46" s="355"/>
      <c r="G46" s="355"/>
      <c r="H46" s="355"/>
      <c r="I46" s="355"/>
      <c r="J46" s="355"/>
      <c r="K46" s="355"/>
      <c r="L46" s="355"/>
      <c r="M46" s="355"/>
      <c r="N46" s="355"/>
      <c r="O46" s="355"/>
      <c r="P46" s="356">
        <f t="shared" ref="P46:P49" si="20">SUM(D46:O46)</f>
        <v>0</v>
      </c>
      <c r="Q46" s="357"/>
      <c r="R46" s="358" t="str">
        <f t="shared" si="16"/>
        <v/>
      </c>
      <c r="S46" s="359" t="str">
        <f t="shared" si="17"/>
        <v>-</v>
      </c>
      <c r="T46" s="359" t="str">
        <f t="shared" si="18"/>
        <v>-</v>
      </c>
    </row>
    <row r="47" spans="1:20" s="240" customFormat="1" ht="17.25" customHeight="1">
      <c r="A47" s="352">
        <f t="shared" si="1"/>
        <v>36</v>
      </c>
      <c r="B47" s="353"/>
      <c r="C47" s="354"/>
      <c r="D47" s="355"/>
      <c r="E47" s="355"/>
      <c r="F47" s="355"/>
      <c r="G47" s="355"/>
      <c r="H47" s="355"/>
      <c r="I47" s="355"/>
      <c r="J47" s="355"/>
      <c r="K47" s="355"/>
      <c r="L47" s="355"/>
      <c r="M47" s="355"/>
      <c r="N47" s="355"/>
      <c r="O47" s="355"/>
      <c r="P47" s="356">
        <f t="shared" si="20"/>
        <v>0</v>
      </c>
      <c r="Q47" s="357"/>
      <c r="R47" s="358" t="str">
        <f t="shared" si="16"/>
        <v/>
      </c>
      <c r="S47" s="359" t="str">
        <f t="shared" si="17"/>
        <v>-</v>
      </c>
      <c r="T47" s="359" t="str">
        <f t="shared" si="18"/>
        <v>-</v>
      </c>
    </row>
    <row r="48" spans="1:20" s="240" customFormat="1" ht="17.25" customHeight="1">
      <c r="A48" s="352">
        <f t="shared" si="1"/>
        <v>37</v>
      </c>
      <c r="B48" s="353"/>
      <c r="C48" s="354"/>
      <c r="D48" s="355"/>
      <c r="E48" s="355"/>
      <c r="F48" s="355"/>
      <c r="G48" s="355"/>
      <c r="H48" s="355"/>
      <c r="I48" s="355"/>
      <c r="J48" s="355"/>
      <c r="K48" s="355"/>
      <c r="L48" s="355"/>
      <c r="M48" s="355"/>
      <c r="N48" s="355"/>
      <c r="O48" s="355"/>
      <c r="P48" s="356">
        <f t="shared" si="20"/>
        <v>0</v>
      </c>
      <c r="Q48" s="357"/>
      <c r="R48" s="358" t="str">
        <f t="shared" si="16"/>
        <v/>
      </c>
      <c r="S48" s="359" t="str">
        <f t="shared" si="17"/>
        <v>-</v>
      </c>
      <c r="T48" s="359" t="str">
        <f t="shared" si="18"/>
        <v>-</v>
      </c>
    </row>
    <row r="49" spans="1:20" s="240" customFormat="1" ht="17.25" customHeight="1">
      <c r="A49" s="352">
        <f t="shared" si="1"/>
        <v>38</v>
      </c>
      <c r="B49" s="353"/>
      <c r="C49" s="354"/>
      <c r="D49" s="355"/>
      <c r="E49" s="355"/>
      <c r="F49" s="355"/>
      <c r="G49" s="355"/>
      <c r="H49" s="355"/>
      <c r="I49" s="355"/>
      <c r="J49" s="355"/>
      <c r="K49" s="355"/>
      <c r="L49" s="355"/>
      <c r="M49" s="355"/>
      <c r="N49" s="355"/>
      <c r="O49" s="355"/>
      <c r="P49" s="356">
        <f t="shared" si="20"/>
        <v>0</v>
      </c>
      <c r="Q49" s="357"/>
      <c r="R49" s="358" t="str">
        <f t="shared" si="16"/>
        <v/>
      </c>
      <c r="S49" s="359" t="str">
        <f t="shared" si="17"/>
        <v>-</v>
      </c>
      <c r="T49" s="359" t="str">
        <f t="shared" si="18"/>
        <v>-</v>
      </c>
    </row>
    <row r="50" spans="1:20" s="240" customFormat="1" ht="17.25" customHeight="1">
      <c r="A50" s="352">
        <f t="shared" si="1"/>
        <v>39</v>
      </c>
      <c r="B50" s="353"/>
      <c r="C50" s="354"/>
      <c r="D50" s="355"/>
      <c r="E50" s="355"/>
      <c r="F50" s="355"/>
      <c r="G50" s="355"/>
      <c r="H50" s="355"/>
      <c r="I50" s="355"/>
      <c r="J50" s="355"/>
      <c r="K50" s="355"/>
      <c r="L50" s="355"/>
      <c r="M50" s="355"/>
      <c r="N50" s="355"/>
      <c r="O50" s="355"/>
      <c r="P50" s="356">
        <f>SUM(D50:O50)</f>
        <v>0</v>
      </c>
      <c r="Q50" s="357"/>
      <c r="R50" s="358" t="str">
        <f t="shared" si="16"/>
        <v/>
      </c>
      <c r="S50" s="359" t="str">
        <f t="shared" si="17"/>
        <v>-</v>
      </c>
      <c r="T50" s="359" t="str">
        <f t="shared" si="18"/>
        <v>-</v>
      </c>
    </row>
    <row r="51" spans="1:20" s="240" customFormat="1" ht="17.25" customHeight="1">
      <c r="A51" s="352">
        <f t="shared" si="1"/>
        <v>40</v>
      </c>
      <c r="B51" s="353"/>
      <c r="C51" s="354"/>
      <c r="D51" s="355"/>
      <c r="E51" s="355"/>
      <c r="F51" s="355"/>
      <c r="G51" s="355"/>
      <c r="H51" s="355"/>
      <c r="I51" s="355"/>
      <c r="J51" s="355"/>
      <c r="K51" s="355"/>
      <c r="L51" s="355"/>
      <c r="M51" s="355"/>
      <c r="N51" s="355"/>
      <c r="O51" s="355"/>
      <c r="P51" s="356">
        <f t="shared" ref="P51:P52" si="21">SUM(D51:O51)</f>
        <v>0</v>
      </c>
      <c r="Q51" s="357"/>
      <c r="R51" s="358" t="str">
        <f t="shared" si="16"/>
        <v/>
      </c>
      <c r="S51" s="359" t="str">
        <f t="shared" si="17"/>
        <v>-</v>
      </c>
      <c r="T51" s="359" t="str">
        <f t="shared" si="18"/>
        <v>-</v>
      </c>
    </row>
    <row r="52" spans="1:20" s="240" customFormat="1" ht="17.25" customHeight="1">
      <c r="A52" s="352">
        <f t="shared" si="1"/>
        <v>41</v>
      </c>
      <c r="B52" s="353"/>
      <c r="C52" s="354"/>
      <c r="D52" s="355"/>
      <c r="E52" s="355"/>
      <c r="F52" s="355"/>
      <c r="G52" s="355"/>
      <c r="H52" s="355"/>
      <c r="I52" s="355"/>
      <c r="J52" s="355"/>
      <c r="K52" s="355"/>
      <c r="L52" s="355"/>
      <c r="M52" s="355"/>
      <c r="N52" s="355"/>
      <c r="O52" s="355"/>
      <c r="P52" s="356">
        <f t="shared" si="21"/>
        <v>0</v>
      </c>
      <c r="Q52" s="357"/>
      <c r="R52" s="358" t="str">
        <f t="shared" si="16"/>
        <v/>
      </c>
      <c r="S52" s="359" t="str">
        <f t="shared" si="17"/>
        <v>-</v>
      </c>
      <c r="T52" s="359" t="str">
        <f t="shared" si="18"/>
        <v>-</v>
      </c>
    </row>
    <row r="53" spans="1:20" s="240" customFormat="1" ht="17.25" customHeight="1">
      <c r="A53" s="352">
        <f t="shared" si="1"/>
        <v>42</v>
      </c>
      <c r="B53" s="353"/>
      <c r="C53" s="354"/>
      <c r="D53" s="355"/>
      <c r="E53" s="355"/>
      <c r="F53" s="355"/>
      <c r="G53" s="355"/>
      <c r="H53" s="355"/>
      <c r="I53" s="355"/>
      <c r="J53" s="355"/>
      <c r="K53" s="355"/>
      <c r="L53" s="355"/>
      <c r="M53" s="355"/>
      <c r="N53" s="355"/>
      <c r="O53" s="355"/>
      <c r="P53" s="356">
        <f t="shared" si="14"/>
        <v>0</v>
      </c>
      <c r="Q53" s="357"/>
      <c r="R53" s="358" t="str">
        <f t="shared" si="11"/>
        <v/>
      </c>
      <c r="S53" s="359" t="str">
        <f t="shared" si="12"/>
        <v>-</v>
      </c>
      <c r="T53" s="359" t="str">
        <f t="shared" si="13"/>
        <v>-</v>
      </c>
    </row>
    <row r="54" spans="1:20" s="240" customFormat="1" ht="17.25" customHeight="1">
      <c r="A54" s="352">
        <f t="shared" si="1"/>
        <v>43</v>
      </c>
      <c r="B54" s="353"/>
      <c r="C54" s="354"/>
      <c r="D54" s="355"/>
      <c r="E54" s="355"/>
      <c r="F54" s="355"/>
      <c r="G54" s="355"/>
      <c r="H54" s="355"/>
      <c r="I54" s="355"/>
      <c r="J54" s="355"/>
      <c r="K54" s="355"/>
      <c r="L54" s="355"/>
      <c r="M54" s="355"/>
      <c r="N54" s="355"/>
      <c r="O54" s="355"/>
      <c r="P54" s="356">
        <f t="shared" si="0"/>
        <v>0</v>
      </c>
      <c r="Q54" s="357"/>
      <c r="R54" s="358" t="str">
        <f t="shared" si="2"/>
        <v/>
      </c>
      <c r="S54" s="359" t="str">
        <f t="shared" si="3"/>
        <v>-</v>
      </c>
      <c r="T54" s="359" t="str">
        <f t="shared" si="4"/>
        <v>-</v>
      </c>
    </row>
    <row r="55" spans="1:20" s="240" customFormat="1" ht="17.25" customHeight="1">
      <c r="A55" s="352">
        <f t="shared" si="1"/>
        <v>44</v>
      </c>
      <c r="B55" s="353"/>
      <c r="C55" s="354"/>
      <c r="D55" s="355"/>
      <c r="E55" s="355"/>
      <c r="F55" s="355"/>
      <c r="G55" s="355"/>
      <c r="H55" s="355"/>
      <c r="I55" s="355"/>
      <c r="J55" s="355"/>
      <c r="K55" s="355"/>
      <c r="L55" s="355"/>
      <c r="M55" s="355"/>
      <c r="N55" s="355"/>
      <c r="O55" s="355"/>
      <c r="P55" s="356">
        <f t="shared" si="0"/>
        <v>0</v>
      </c>
      <c r="Q55" s="357"/>
      <c r="R55" s="358" t="str">
        <f t="shared" si="2"/>
        <v/>
      </c>
      <c r="S55" s="359" t="str">
        <f t="shared" si="3"/>
        <v>-</v>
      </c>
      <c r="T55" s="359" t="str">
        <f t="shared" si="4"/>
        <v>-</v>
      </c>
    </row>
    <row r="56" spans="1:20" s="240" customFormat="1" ht="17.25" customHeight="1">
      <c r="A56" s="352">
        <f t="shared" si="1"/>
        <v>45</v>
      </c>
      <c r="B56" s="353"/>
      <c r="C56" s="354"/>
      <c r="D56" s="355"/>
      <c r="E56" s="355"/>
      <c r="F56" s="355"/>
      <c r="G56" s="355"/>
      <c r="H56" s="355"/>
      <c r="I56" s="355"/>
      <c r="J56" s="355"/>
      <c r="K56" s="355"/>
      <c r="L56" s="355"/>
      <c r="M56" s="355"/>
      <c r="N56" s="355"/>
      <c r="O56" s="355"/>
      <c r="P56" s="356">
        <f t="shared" si="0"/>
        <v>0</v>
      </c>
      <c r="Q56" s="357"/>
      <c r="R56" s="358" t="str">
        <f t="shared" si="2"/>
        <v/>
      </c>
      <c r="S56" s="359" t="str">
        <f t="shared" si="3"/>
        <v>-</v>
      </c>
      <c r="T56" s="359" t="str">
        <f t="shared" si="4"/>
        <v>-</v>
      </c>
    </row>
    <row r="57" spans="1:20" s="240" customFormat="1" ht="17.25" customHeight="1">
      <c r="A57" s="352">
        <f t="shared" si="1"/>
        <v>46</v>
      </c>
      <c r="B57" s="353"/>
      <c r="C57" s="354"/>
      <c r="D57" s="355"/>
      <c r="E57" s="355"/>
      <c r="F57" s="355"/>
      <c r="G57" s="355"/>
      <c r="H57" s="355"/>
      <c r="I57" s="355"/>
      <c r="J57" s="355"/>
      <c r="K57" s="355"/>
      <c r="L57" s="355"/>
      <c r="M57" s="355"/>
      <c r="N57" s="355"/>
      <c r="O57" s="355"/>
      <c r="P57" s="356">
        <f t="shared" si="0"/>
        <v>0</v>
      </c>
      <c r="Q57" s="357"/>
      <c r="R57" s="358" t="str">
        <f t="shared" si="2"/>
        <v/>
      </c>
      <c r="S57" s="359" t="str">
        <f t="shared" si="3"/>
        <v>-</v>
      </c>
      <c r="T57" s="359" t="str">
        <f t="shared" si="4"/>
        <v>-</v>
      </c>
    </row>
    <row r="58" spans="1:20" s="240" customFormat="1" ht="17.25" customHeight="1">
      <c r="A58" s="352">
        <f t="shared" si="1"/>
        <v>47</v>
      </c>
      <c r="B58" s="353"/>
      <c r="C58" s="354"/>
      <c r="D58" s="355"/>
      <c r="E58" s="355"/>
      <c r="F58" s="355"/>
      <c r="G58" s="355"/>
      <c r="H58" s="355"/>
      <c r="I58" s="355"/>
      <c r="J58" s="355"/>
      <c r="K58" s="355"/>
      <c r="L58" s="355"/>
      <c r="M58" s="355"/>
      <c r="N58" s="355"/>
      <c r="O58" s="355"/>
      <c r="P58" s="356">
        <f t="shared" si="0"/>
        <v>0</v>
      </c>
      <c r="Q58" s="357"/>
      <c r="R58" s="358" t="str">
        <f t="shared" si="2"/>
        <v/>
      </c>
      <c r="S58" s="359" t="str">
        <f t="shared" si="3"/>
        <v>-</v>
      </c>
      <c r="T58" s="359" t="str">
        <f t="shared" si="4"/>
        <v>-</v>
      </c>
    </row>
    <row r="59" spans="1:20" s="240" customFormat="1" ht="17.25" customHeight="1">
      <c r="A59" s="352">
        <f t="shared" si="1"/>
        <v>48</v>
      </c>
      <c r="B59" s="353"/>
      <c r="C59" s="354"/>
      <c r="D59" s="355"/>
      <c r="E59" s="355"/>
      <c r="F59" s="355"/>
      <c r="G59" s="355"/>
      <c r="H59" s="355"/>
      <c r="I59" s="355"/>
      <c r="J59" s="355"/>
      <c r="K59" s="355"/>
      <c r="L59" s="355"/>
      <c r="M59" s="355"/>
      <c r="N59" s="355"/>
      <c r="O59" s="355"/>
      <c r="P59" s="356">
        <f t="shared" si="0"/>
        <v>0</v>
      </c>
      <c r="Q59" s="357"/>
      <c r="R59" s="358" t="str">
        <f t="shared" si="2"/>
        <v/>
      </c>
      <c r="S59" s="359" t="str">
        <f t="shared" si="3"/>
        <v>-</v>
      </c>
      <c r="T59" s="359" t="str">
        <f t="shared" si="4"/>
        <v>-</v>
      </c>
    </row>
    <row r="60" spans="1:20" s="240" customFormat="1" ht="17.25" customHeight="1">
      <c r="A60" s="352">
        <f t="shared" si="1"/>
        <v>49</v>
      </c>
      <c r="B60" s="353"/>
      <c r="C60" s="354"/>
      <c r="D60" s="355"/>
      <c r="E60" s="355"/>
      <c r="F60" s="355"/>
      <c r="G60" s="355"/>
      <c r="H60" s="355"/>
      <c r="I60" s="355"/>
      <c r="J60" s="355"/>
      <c r="K60" s="355"/>
      <c r="L60" s="355"/>
      <c r="M60" s="355"/>
      <c r="N60" s="355"/>
      <c r="O60" s="355"/>
      <c r="P60" s="356">
        <f t="shared" ref="P60:P62" si="22">SUM(D60:O60)</f>
        <v>0</v>
      </c>
      <c r="Q60" s="357"/>
      <c r="R60" s="358" t="str">
        <f t="shared" si="2"/>
        <v/>
      </c>
      <c r="S60" s="359" t="str">
        <f t="shared" si="3"/>
        <v>-</v>
      </c>
      <c r="T60" s="359" t="str">
        <f t="shared" si="4"/>
        <v>-</v>
      </c>
    </row>
    <row r="61" spans="1:20" s="240" customFormat="1" ht="17.25" customHeight="1">
      <c r="A61" s="352">
        <f t="shared" si="1"/>
        <v>50</v>
      </c>
      <c r="B61" s="353"/>
      <c r="C61" s="354"/>
      <c r="D61" s="355"/>
      <c r="E61" s="355"/>
      <c r="F61" s="355"/>
      <c r="G61" s="355"/>
      <c r="H61" s="355"/>
      <c r="I61" s="355"/>
      <c r="J61" s="355"/>
      <c r="K61" s="355"/>
      <c r="L61" s="355"/>
      <c r="M61" s="355"/>
      <c r="N61" s="355"/>
      <c r="O61" s="355"/>
      <c r="P61" s="356">
        <f t="shared" si="22"/>
        <v>0</v>
      </c>
      <c r="Q61" s="357"/>
      <c r="R61" s="358" t="str">
        <f t="shared" si="2"/>
        <v/>
      </c>
      <c r="S61" s="359" t="str">
        <f t="shared" si="3"/>
        <v>-</v>
      </c>
      <c r="T61" s="359" t="str">
        <f t="shared" si="4"/>
        <v>-</v>
      </c>
    </row>
    <row r="62" spans="1:20" s="240" customFormat="1" ht="17.25" customHeight="1">
      <c r="A62" s="352">
        <f t="shared" si="1"/>
        <v>51</v>
      </c>
      <c r="B62" s="353"/>
      <c r="C62" s="354"/>
      <c r="D62" s="355"/>
      <c r="E62" s="355"/>
      <c r="F62" s="355"/>
      <c r="G62" s="355"/>
      <c r="H62" s="355"/>
      <c r="I62" s="355"/>
      <c r="J62" s="355"/>
      <c r="K62" s="355"/>
      <c r="L62" s="355"/>
      <c r="M62" s="355"/>
      <c r="N62" s="355"/>
      <c r="O62" s="355"/>
      <c r="P62" s="356">
        <f t="shared" si="22"/>
        <v>0</v>
      </c>
      <c r="Q62" s="357"/>
      <c r="R62" s="358" t="str">
        <f t="shared" si="2"/>
        <v/>
      </c>
      <c r="S62" s="359" t="str">
        <f t="shared" si="3"/>
        <v>-</v>
      </c>
      <c r="T62" s="359" t="str">
        <f t="shared" si="4"/>
        <v>-</v>
      </c>
    </row>
    <row r="63" spans="1:20" s="240" customFormat="1" ht="17.25" customHeight="1">
      <c r="A63" s="352">
        <f t="shared" si="1"/>
        <v>52</v>
      </c>
      <c r="B63" s="353"/>
      <c r="C63" s="354"/>
      <c r="D63" s="355"/>
      <c r="E63" s="355"/>
      <c r="F63" s="355"/>
      <c r="G63" s="355"/>
      <c r="H63" s="355"/>
      <c r="I63" s="355"/>
      <c r="J63" s="355"/>
      <c r="K63" s="355"/>
      <c r="L63" s="355"/>
      <c r="M63" s="355"/>
      <c r="N63" s="355"/>
      <c r="O63" s="355"/>
      <c r="P63" s="356">
        <f>SUM(D63:O63)</f>
        <v>0</v>
      </c>
      <c r="Q63" s="357"/>
      <c r="R63" s="358" t="str">
        <f t="shared" si="2"/>
        <v/>
      </c>
      <c r="S63" s="359" t="str">
        <f t="shared" si="3"/>
        <v>-</v>
      </c>
      <c r="T63" s="359" t="str">
        <f t="shared" si="4"/>
        <v>-</v>
      </c>
    </row>
    <row r="64" spans="1:20" s="240" customFormat="1" ht="17.25" customHeight="1">
      <c r="A64" s="352">
        <f t="shared" si="1"/>
        <v>53</v>
      </c>
      <c r="B64" s="353"/>
      <c r="C64" s="354"/>
      <c r="D64" s="355"/>
      <c r="E64" s="355"/>
      <c r="F64" s="355"/>
      <c r="G64" s="355"/>
      <c r="H64" s="355"/>
      <c r="I64" s="355"/>
      <c r="J64" s="355"/>
      <c r="K64" s="355"/>
      <c r="L64" s="355"/>
      <c r="M64" s="355"/>
      <c r="N64" s="355"/>
      <c r="O64" s="355"/>
      <c r="P64" s="356">
        <f t="shared" si="0"/>
        <v>0</v>
      </c>
      <c r="Q64" s="357"/>
      <c r="R64" s="358" t="str">
        <f t="shared" si="2"/>
        <v/>
      </c>
      <c r="S64" s="359" t="str">
        <f t="shared" si="3"/>
        <v>-</v>
      </c>
      <c r="T64" s="359" t="str">
        <f t="shared" si="4"/>
        <v>-</v>
      </c>
    </row>
    <row r="65" spans="1:20" s="240" customFormat="1" ht="17.25" customHeight="1">
      <c r="A65" s="352">
        <f t="shared" si="1"/>
        <v>54</v>
      </c>
      <c r="B65" s="353"/>
      <c r="C65" s="354"/>
      <c r="D65" s="355"/>
      <c r="E65" s="355"/>
      <c r="F65" s="355"/>
      <c r="G65" s="355"/>
      <c r="H65" s="355"/>
      <c r="I65" s="355"/>
      <c r="J65" s="355"/>
      <c r="K65" s="355"/>
      <c r="L65" s="355"/>
      <c r="M65" s="355"/>
      <c r="N65" s="355"/>
      <c r="O65" s="355"/>
      <c r="P65" s="356">
        <f t="shared" si="0"/>
        <v>0</v>
      </c>
      <c r="Q65" s="357"/>
      <c r="R65" s="358" t="str">
        <f t="shared" si="2"/>
        <v/>
      </c>
      <c r="S65" s="359" t="str">
        <f t="shared" si="3"/>
        <v>-</v>
      </c>
      <c r="T65" s="359" t="str">
        <f t="shared" si="4"/>
        <v>-</v>
      </c>
    </row>
    <row r="66" spans="1:20" s="240" customFormat="1" ht="17.25" customHeight="1">
      <c r="A66" s="352">
        <f t="shared" si="1"/>
        <v>55</v>
      </c>
      <c r="B66" s="353"/>
      <c r="C66" s="354"/>
      <c r="D66" s="355"/>
      <c r="E66" s="355"/>
      <c r="F66" s="355"/>
      <c r="G66" s="355"/>
      <c r="H66" s="355"/>
      <c r="I66" s="355"/>
      <c r="J66" s="355"/>
      <c r="K66" s="355"/>
      <c r="L66" s="355"/>
      <c r="M66" s="355"/>
      <c r="N66" s="355"/>
      <c r="O66" s="355"/>
      <c r="P66" s="356">
        <f t="shared" si="0"/>
        <v>0</v>
      </c>
      <c r="Q66" s="357"/>
      <c r="R66" s="358" t="str">
        <f t="shared" si="2"/>
        <v/>
      </c>
      <c r="S66" s="359" t="str">
        <f t="shared" si="3"/>
        <v>-</v>
      </c>
      <c r="T66" s="359" t="str">
        <f t="shared" si="4"/>
        <v>-</v>
      </c>
    </row>
    <row r="67" spans="1:20" s="240" customFormat="1" ht="17.25" customHeight="1">
      <c r="A67" s="352">
        <f t="shared" si="1"/>
        <v>56</v>
      </c>
      <c r="B67" s="353"/>
      <c r="C67" s="354"/>
      <c r="D67" s="355"/>
      <c r="E67" s="355"/>
      <c r="F67" s="355"/>
      <c r="G67" s="355"/>
      <c r="H67" s="355"/>
      <c r="I67" s="355"/>
      <c r="J67" s="355"/>
      <c r="K67" s="355"/>
      <c r="L67" s="355"/>
      <c r="M67" s="355"/>
      <c r="N67" s="355"/>
      <c r="O67" s="355"/>
      <c r="P67" s="356">
        <f t="shared" si="0"/>
        <v>0</v>
      </c>
      <c r="Q67" s="357"/>
      <c r="R67" s="358" t="str">
        <f t="shared" si="2"/>
        <v/>
      </c>
      <c r="S67" s="359" t="str">
        <f t="shared" si="3"/>
        <v>-</v>
      </c>
      <c r="T67" s="359" t="str">
        <f t="shared" si="4"/>
        <v>-</v>
      </c>
    </row>
    <row r="68" spans="1:20" s="240" customFormat="1" ht="17.25" customHeight="1">
      <c r="A68" s="352">
        <f t="shared" si="1"/>
        <v>57</v>
      </c>
      <c r="B68" s="353"/>
      <c r="C68" s="354"/>
      <c r="D68" s="355"/>
      <c r="E68" s="355"/>
      <c r="F68" s="355"/>
      <c r="G68" s="355"/>
      <c r="H68" s="355"/>
      <c r="I68" s="355"/>
      <c r="J68" s="355"/>
      <c r="K68" s="355"/>
      <c r="L68" s="355"/>
      <c r="M68" s="355"/>
      <c r="N68" s="355"/>
      <c r="O68" s="355"/>
      <c r="P68" s="356">
        <f>SUM(D68:O68)</f>
        <v>0</v>
      </c>
      <c r="Q68" s="357"/>
      <c r="R68" s="358" t="str">
        <f t="shared" si="2"/>
        <v/>
      </c>
      <c r="S68" s="359" t="str">
        <f t="shared" si="3"/>
        <v>-</v>
      </c>
      <c r="T68" s="359" t="str">
        <f t="shared" si="4"/>
        <v>-</v>
      </c>
    </row>
    <row r="69" spans="1:20" s="240" customFormat="1" ht="17.25" customHeight="1">
      <c r="A69" s="352">
        <f t="shared" si="1"/>
        <v>58</v>
      </c>
      <c r="B69" s="353"/>
      <c r="C69" s="354"/>
      <c r="D69" s="355"/>
      <c r="E69" s="355"/>
      <c r="F69" s="355"/>
      <c r="G69" s="355"/>
      <c r="H69" s="355"/>
      <c r="I69" s="355"/>
      <c r="J69" s="355"/>
      <c r="K69" s="355"/>
      <c r="L69" s="355"/>
      <c r="M69" s="355"/>
      <c r="N69" s="355"/>
      <c r="O69" s="355"/>
      <c r="P69" s="356">
        <f>SUM(D69:O69)</f>
        <v>0</v>
      </c>
      <c r="Q69" s="357"/>
      <c r="R69" s="358" t="str">
        <f t="shared" si="2"/>
        <v/>
      </c>
      <c r="S69" s="359" t="str">
        <f t="shared" si="3"/>
        <v>-</v>
      </c>
      <c r="T69" s="359" t="str">
        <f t="shared" si="4"/>
        <v>-</v>
      </c>
    </row>
    <row r="70" spans="1:20" s="240" customFormat="1" ht="17.25" customHeight="1">
      <c r="A70" s="352">
        <f t="shared" si="1"/>
        <v>59</v>
      </c>
      <c r="B70" s="353"/>
      <c r="C70" s="354"/>
      <c r="D70" s="355"/>
      <c r="E70" s="355"/>
      <c r="F70" s="355"/>
      <c r="G70" s="355"/>
      <c r="H70" s="355"/>
      <c r="I70" s="355"/>
      <c r="J70" s="355"/>
      <c r="K70" s="355"/>
      <c r="L70" s="355"/>
      <c r="M70" s="355"/>
      <c r="N70" s="355"/>
      <c r="O70" s="355"/>
      <c r="P70" s="356">
        <f t="shared" si="0"/>
        <v>0</v>
      </c>
      <c r="Q70" s="357"/>
      <c r="R70" s="358" t="str">
        <f t="shared" si="2"/>
        <v/>
      </c>
      <c r="S70" s="359" t="str">
        <f t="shared" si="3"/>
        <v>-</v>
      </c>
      <c r="T70" s="359" t="str">
        <f t="shared" si="4"/>
        <v>-</v>
      </c>
    </row>
    <row r="71" spans="1:20" s="240" customFormat="1" ht="17.25" customHeight="1">
      <c r="A71" s="352">
        <f t="shared" si="1"/>
        <v>60</v>
      </c>
      <c r="B71" s="353"/>
      <c r="C71" s="354"/>
      <c r="D71" s="355"/>
      <c r="E71" s="355"/>
      <c r="F71" s="355"/>
      <c r="G71" s="355"/>
      <c r="H71" s="355"/>
      <c r="I71" s="355"/>
      <c r="J71" s="355"/>
      <c r="K71" s="355"/>
      <c r="L71" s="355"/>
      <c r="M71" s="355"/>
      <c r="N71" s="355"/>
      <c r="O71" s="355"/>
      <c r="P71" s="356">
        <f t="shared" si="0"/>
        <v>0</v>
      </c>
      <c r="Q71" s="357"/>
      <c r="R71" s="358" t="str">
        <f t="shared" si="2"/>
        <v/>
      </c>
      <c r="S71" s="359" t="str">
        <f t="shared" si="3"/>
        <v>-</v>
      </c>
      <c r="T71" s="359" t="str">
        <f t="shared" si="4"/>
        <v>-</v>
      </c>
    </row>
    <row r="72" spans="1:20" s="240" customFormat="1">
      <c r="B72" s="242"/>
      <c r="C72" s="242"/>
      <c r="P72" s="243"/>
      <c r="Q72" s="243"/>
      <c r="R72" s="243"/>
      <c r="S72" s="243"/>
    </row>
    <row r="73" spans="1:20" s="240" customFormat="1" ht="14.25" thickBot="1">
      <c r="B73" s="242"/>
      <c r="C73" s="242"/>
      <c r="P73" s="244"/>
      <c r="Q73" s="244"/>
      <c r="R73" s="244"/>
      <c r="S73" s="244"/>
    </row>
    <row r="74" spans="1:20" s="240" customFormat="1" ht="18.75" customHeight="1" thickBot="1">
      <c r="A74" s="856" t="s">
        <v>15</v>
      </c>
      <c r="B74" s="857"/>
      <c r="C74" s="858"/>
      <c r="D74" s="362">
        <f t="shared" ref="D74:P74" si="23">SUM(D12:D71)</f>
        <v>0</v>
      </c>
      <c r="E74" s="362">
        <f t="shared" si="23"/>
        <v>0</v>
      </c>
      <c r="F74" s="362">
        <f t="shared" si="23"/>
        <v>0</v>
      </c>
      <c r="G74" s="362">
        <f t="shared" si="23"/>
        <v>0</v>
      </c>
      <c r="H74" s="362">
        <f t="shared" si="23"/>
        <v>0</v>
      </c>
      <c r="I74" s="362">
        <f t="shared" si="23"/>
        <v>0</v>
      </c>
      <c r="J74" s="362">
        <f t="shared" si="23"/>
        <v>0</v>
      </c>
      <c r="K74" s="362">
        <f t="shared" si="23"/>
        <v>0</v>
      </c>
      <c r="L74" s="362">
        <f t="shared" si="23"/>
        <v>0</v>
      </c>
      <c r="M74" s="362">
        <f t="shared" si="23"/>
        <v>0</v>
      </c>
      <c r="N74" s="362">
        <f t="shared" si="23"/>
        <v>0</v>
      </c>
      <c r="O74" s="362">
        <f t="shared" si="23"/>
        <v>0</v>
      </c>
      <c r="P74" s="363">
        <f t="shared" si="23"/>
        <v>0</v>
      </c>
      <c r="Q74" s="363"/>
      <c r="R74" s="363"/>
      <c r="S74" s="364">
        <f>SUM(S12:S71)</f>
        <v>0</v>
      </c>
      <c r="T74" s="365">
        <f>SUM(T12:T71)</f>
        <v>0</v>
      </c>
    </row>
    <row r="75" spans="1:20" s="240" customFormat="1" ht="7.5" customHeight="1">
      <c r="A75" s="366"/>
      <c r="B75" s="366"/>
      <c r="C75" s="366"/>
      <c r="D75" s="367"/>
      <c r="E75" s="367"/>
      <c r="F75" s="367"/>
      <c r="G75" s="367"/>
      <c r="H75" s="367"/>
      <c r="I75" s="367"/>
      <c r="J75" s="367"/>
      <c r="K75" s="367"/>
      <c r="L75" s="368"/>
      <c r="M75" s="368"/>
      <c r="N75" s="368"/>
      <c r="O75" s="368"/>
      <c r="P75" s="369"/>
      <c r="Q75" s="370"/>
      <c r="R75" s="370"/>
      <c r="S75" s="370"/>
      <c r="T75" s="370"/>
    </row>
    <row r="76" spans="1:20" s="240" customFormat="1" ht="18.75" customHeight="1">
      <c r="A76" s="859" t="s">
        <v>314</v>
      </c>
      <c r="B76" s="860"/>
      <c r="C76" s="861"/>
      <c r="D76" s="371"/>
      <c r="E76" s="371"/>
      <c r="F76" s="371"/>
      <c r="G76" s="371"/>
      <c r="H76" s="371"/>
      <c r="I76" s="371"/>
      <c r="J76" s="371"/>
      <c r="K76" s="371"/>
      <c r="L76" s="371"/>
      <c r="M76" s="371"/>
      <c r="N76" s="371"/>
      <c r="O76" s="371"/>
      <c r="P76" s="356">
        <f>SUM(D76:O76)</f>
        <v>0</v>
      </c>
      <c r="Q76" s="372"/>
      <c r="R76" s="372"/>
      <c r="S76" s="372"/>
      <c r="T76" s="243"/>
    </row>
    <row r="77" spans="1:20" s="240" customFormat="1" ht="14.25" thickBot="1">
      <c r="A77" s="373"/>
      <c r="B77" s="373"/>
      <c r="C77" s="373"/>
      <c r="D77" s="374"/>
      <c r="E77" s="374"/>
      <c r="F77" s="374"/>
      <c r="G77" s="374"/>
      <c r="H77" s="374"/>
      <c r="I77" s="374"/>
      <c r="J77" s="374"/>
      <c r="K77" s="374"/>
      <c r="L77" s="374"/>
      <c r="M77" s="374"/>
      <c r="N77" s="374"/>
      <c r="O77" s="374"/>
      <c r="P77" s="374"/>
      <c r="Q77" s="374"/>
      <c r="R77" s="374"/>
      <c r="S77" s="374"/>
    </row>
    <row r="78" spans="1:20" s="240" customFormat="1" ht="18.75" customHeight="1">
      <c r="A78" s="862" t="s">
        <v>315</v>
      </c>
      <c r="B78" s="863"/>
      <c r="C78" s="864"/>
      <c r="D78" s="375" t="s">
        <v>143</v>
      </c>
      <c r="E78" s="375" t="s">
        <v>316</v>
      </c>
      <c r="F78" s="375" t="s">
        <v>317</v>
      </c>
      <c r="G78" s="375" t="s">
        <v>318</v>
      </c>
      <c r="H78" s="375" t="s">
        <v>319</v>
      </c>
      <c r="I78" s="375" t="s">
        <v>320</v>
      </c>
      <c r="J78" s="868" t="s">
        <v>15</v>
      </c>
      <c r="K78" s="869"/>
      <c r="L78" s="870" t="s">
        <v>375</v>
      </c>
      <c r="M78" s="871"/>
      <c r="N78" s="871"/>
      <c r="O78" s="868" t="s">
        <v>423</v>
      </c>
      <c r="P78" s="872"/>
      <c r="Q78" s="872"/>
      <c r="R78" s="868" t="s">
        <v>376</v>
      </c>
      <c r="S78" s="872"/>
      <c r="T78" s="873"/>
    </row>
    <row r="79" spans="1:20" s="240" customFormat="1" ht="18.75" customHeight="1" thickBot="1">
      <c r="A79" s="865"/>
      <c r="B79" s="866"/>
      <c r="C79" s="867"/>
      <c r="D79" s="376" t="s">
        <v>321</v>
      </c>
      <c r="E79" s="377">
        <f>SUMIF($C$12:$C$71,E$78,$T$12:$T$71)</f>
        <v>0</v>
      </c>
      <c r="F79" s="377">
        <f>SUMIF($C$12:$C$71,F$78,$T$12:$T$71)</f>
        <v>0</v>
      </c>
      <c r="G79" s="377">
        <f>SUMIF($C$12:$C$71,G$78,$T$12:$T$71)</f>
        <v>0</v>
      </c>
      <c r="H79" s="377">
        <f>SUMIF($C$12:$C$71,H$78,$T$12:$T$71)</f>
        <v>0</v>
      </c>
      <c r="I79" s="377">
        <f>SUMIF($C$12:$C$71,I$78,$T$12:$T$71)</f>
        <v>0</v>
      </c>
      <c r="J79" s="874">
        <f>SUM(E79:I79)</f>
        <v>0</v>
      </c>
      <c r="K79" s="875"/>
      <c r="L79" s="874">
        <f>$S$74</f>
        <v>0</v>
      </c>
      <c r="M79" s="876"/>
      <c r="N79" s="876"/>
      <c r="O79" s="877" t="str">
        <f>IF($J$79*$L$79=0,"-",ROUND($J$79/$L$79,1))</f>
        <v>-</v>
      </c>
      <c r="P79" s="878"/>
      <c r="Q79" s="878"/>
      <c r="R79" s="879" t="str">
        <f>IF(O79="-","-",IF(O79&lt;4,"６：１",IF(AND(O79&gt;=4,O79&lt;5),"５：１",IF(O79&gt;=5,"３：１",""))))</f>
        <v>-</v>
      </c>
      <c r="S79" s="880"/>
      <c r="T79" s="881"/>
    </row>
    <row r="80" spans="1:20" ht="13.5" customHeight="1">
      <c r="A80" s="237" t="s">
        <v>377</v>
      </c>
      <c r="B80" s="378"/>
      <c r="C80" s="378"/>
      <c r="D80" s="378"/>
      <c r="E80" s="378"/>
      <c r="F80" s="378"/>
      <c r="G80" s="378"/>
      <c r="H80" s="378"/>
      <c r="I80" s="378"/>
      <c r="J80" s="378"/>
      <c r="K80" s="378"/>
      <c r="L80" s="378"/>
      <c r="M80" s="378"/>
      <c r="N80" s="378"/>
      <c r="O80" s="378"/>
      <c r="P80" s="378"/>
      <c r="Q80" s="378"/>
      <c r="R80" s="378"/>
      <c r="S80" s="378"/>
    </row>
    <row r="81" spans="1:19">
      <c r="A81" s="237" t="s">
        <v>378</v>
      </c>
      <c r="B81" s="378"/>
      <c r="C81" s="378"/>
      <c r="D81" s="378"/>
      <c r="E81" s="378"/>
      <c r="F81" s="378"/>
      <c r="G81" s="378"/>
      <c r="H81" s="378"/>
      <c r="I81" s="378"/>
      <c r="J81" s="378"/>
      <c r="K81" s="378"/>
      <c r="L81" s="378"/>
      <c r="M81" s="378"/>
      <c r="N81" s="378"/>
      <c r="O81" s="378"/>
      <c r="P81" s="378"/>
      <c r="Q81" s="378"/>
      <c r="R81" s="378"/>
      <c r="S81" s="378"/>
    </row>
  </sheetData>
  <mergeCells count="29">
    <mergeCell ref="R78:T78"/>
    <mergeCell ref="J79:K79"/>
    <mergeCell ref="L79:N79"/>
    <mergeCell ref="O79:Q79"/>
    <mergeCell ref="R79:T79"/>
    <mergeCell ref="O78:Q78"/>
    <mergeCell ref="A74:C74"/>
    <mergeCell ref="A76:C76"/>
    <mergeCell ref="A78:C79"/>
    <mergeCell ref="J78:K78"/>
    <mergeCell ref="L78:N78"/>
    <mergeCell ref="U7:X7"/>
    <mergeCell ref="D10:P10"/>
    <mergeCell ref="Q10:Q11"/>
    <mergeCell ref="R10:R11"/>
    <mergeCell ref="S10:S11"/>
    <mergeCell ref="T10:T11"/>
    <mergeCell ref="R7:T7"/>
    <mergeCell ref="A7:C7"/>
    <mergeCell ref="D7:F7"/>
    <mergeCell ref="G7:I7"/>
    <mergeCell ref="J7:L7"/>
    <mergeCell ref="M7:Q7"/>
    <mergeCell ref="A4:C4"/>
    <mergeCell ref="D4:H4"/>
    <mergeCell ref="A5:C5"/>
    <mergeCell ref="D5:M5"/>
    <mergeCell ref="A6:C6"/>
    <mergeCell ref="D6:H6"/>
  </mergeCells>
  <phoneticPr fontId="2"/>
  <dataValidations count="4">
    <dataValidation type="list" allowBlank="1" showInputMessage="1" showErrorMessage="1" sqref="R7:T7">
      <formula1>"3月の実績,聞き取りによる見込み,その他"</formula1>
    </dataValidation>
    <dataValidation type="whole" operator="lessThanOrEqual" allowBlank="1" showInputMessage="1" showErrorMessage="1" errorTitle="利用日数の入力に誤りがあります。" error="当該月の日数より大きい数値は入力できません。" sqref="WMC78:WMC79 JM76 TI76 ADE76 ANA76 AWW76 BGS76 BQO76 CAK76 CKG76 CUC76 DDY76 DNU76 DXQ76 EHM76 ERI76 FBE76 FLA76 FUW76 GES76 GOO76 GYK76 HIG76 HSC76 IBY76 ILU76 IVQ76 JFM76 JPI76 JZE76 KJA76 KSW76 LCS76 LMO76 LWK76 MGG76 MQC76 MZY76 NJU76 NTQ76 ODM76 ONI76 OXE76 PHA76 PQW76 QAS76 QKO76 QUK76 REG76 ROC76 RXY76 SHU76 SRQ76 TBM76 TLI76 TVE76 UFA76 UOW76 UYS76 VIO76 VSK76 WCG76 WMC76 WVY76 N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N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N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N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N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N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N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N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N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N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N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N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N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N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N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WVY78:WVY79 JM78:JM79 TI78:TI79 ADE78:ADE79 ANA78:ANA79 AWW78:AWW79 BGS78:BGS79 BQO78:BQO79 CAK78:CAK79 CKG78:CKG79 CUC78:CUC79 DDY78:DDY79 DNU78:DNU79 DXQ78:DXQ79 EHM78:EHM79 ERI78:ERI79 FBE78:FBE79 FLA78:FLA79 FUW78:FUW79 GES78:GES79 GOO78:GOO79 GYK78:GYK79 HIG78:HIG79 HSC78:HSC79 IBY78:IBY79 ILU78:ILU79 IVQ78:IVQ79 JFM78:JFM79 JPI78:JPI79 JZE78:JZE79 KJA78:KJA79 KSW78:KSW79 LCS78:LCS79 LMO78:LMO79 LWK78:LWK79 MGG78:MGG79 MQC78:MQC79 MZY78:MZY79 NJU78:NJU79 NTQ78:NTQ79 ODM78:ODM79 ONI78:ONI79 OXE78:OXE79 PHA78:PHA79 PQW78:PQW79 QAS78:QAS79 QKO78:QKO79 QUK78:QUK79 REG78:REG79 ROC78:ROC79 RXY78:RXY79 SHU78:SHU79 SRQ78:SRQ79 TBM78:TBM79 TLI78:TLI79 TVE78:TVE79 UFA78:UFA79 UOW78:UOW79 UYS78:UYS79 VIO78:VIO79 VSK78:VSK79 WCG78:WCG79">
      <formula1>29</formula1>
    </dataValidation>
    <dataValidation type="list" allowBlank="1" showInputMessage="1" showErrorMessage="1" sqref="Q12:Q71">
      <formula1>"5h未満,5h以上7h未満,7h以上"</formula1>
    </dataValidation>
    <dataValidation type="list" allowBlank="1" showInputMessage="1" showErrorMessage="1" sqref="C12:C71">
      <formula1>",区分２,区分３,区分４,区分５,区分６"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51"/>
  <sheetViews>
    <sheetView view="pageBreakPreview" zoomScale="90" zoomScaleNormal="115" zoomScaleSheetLayoutView="90" workbookViewId="0"/>
  </sheetViews>
  <sheetFormatPr defaultRowHeight="13.5"/>
  <cols>
    <col min="1" max="1" width="4.125" style="237" customWidth="1"/>
    <col min="2" max="2" width="18.25" style="236" customWidth="1"/>
    <col min="3" max="3" width="8" style="236" customWidth="1"/>
    <col min="4" max="15" width="6.625" style="237" customWidth="1"/>
    <col min="16" max="16" width="7.625" style="245" customWidth="1"/>
    <col min="17" max="17" width="10.125" style="245" bestFit="1" customWidth="1"/>
    <col min="18" max="18" width="5.875" style="245" bestFit="1" customWidth="1"/>
    <col min="19" max="19" width="10" style="245" customWidth="1"/>
    <col min="20" max="20" width="12.25" style="237" customWidth="1"/>
    <col min="21" max="22" width="9" style="237"/>
    <col min="23" max="23" width="11.75" style="237" customWidth="1"/>
    <col min="24" max="259" width="9" style="237"/>
    <col min="260" max="260" width="6.625" style="237" customWidth="1"/>
    <col min="261" max="261" width="5.625" style="237" customWidth="1"/>
    <col min="262" max="262" width="12.25" style="237" customWidth="1"/>
    <col min="263" max="274" width="6.625" style="237" customWidth="1"/>
    <col min="275" max="275" width="7.625" style="237" customWidth="1"/>
    <col min="276" max="515" width="9" style="237"/>
    <col min="516" max="516" width="6.625" style="237" customWidth="1"/>
    <col min="517" max="517" width="5.625" style="237" customWidth="1"/>
    <col min="518" max="518" width="12.25" style="237" customWidth="1"/>
    <col min="519" max="530" width="6.625" style="237" customWidth="1"/>
    <col min="531" max="531" width="7.625" style="237" customWidth="1"/>
    <col min="532" max="771" width="9" style="237"/>
    <col min="772" max="772" width="6.625" style="237" customWidth="1"/>
    <col min="773" max="773" width="5.625" style="237" customWidth="1"/>
    <col min="774" max="774" width="12.25" style="237" customWidth="1"/>
    <col min="775" max="786" width="6.625" style="237" customWidth="1"/>
    <col min="787" max="787" width="7.625" style="237" customWidth="1"/>
    <col min="788" max="1027" width="9" style="237"/>
    <col min="1028" max="1028" width="6.625" style="237" customWidth="1"/>
    <col min="1029" max="1029" width="5.625" style="237" customWidth="1"/>
    <col min="1030" max="1030" width="12.25" style="237" customWidth="1"/>
    <col min="1031" max="1042" width="6.625" style="237" customWidth="1"/>
    <col min="1043" max="1043" width="7.625" style="237" customWidth="1"/>
    <col min="1044" max="1283" width="9" style="237"/>
    <col min="1284" max="1284" width="6.625" style="237" customWidth="1"/>
    <col min="1285" max="1285" width="5.625" style="237" customWidth="1"/>
    <col min="1286" max="1286" width="12.25" style="237" customWidth="1"/>
    <col min="1287" max="1298" width="6.625" style="237" customWidth="1"/>
    <col min="1299" max="1299" width="7.625" style="237" customWidth="1"/>
    <col min="1300" max="1539" width="9" style="237"/>
    <col min="1540" max="1540" width="6.625" style="237" customWidth="1"/>
    <col min="1541" max="1541" width="5.625" style="237" customWidth="1"/>
    <col min="1542" max="1542" width="12.25" style="237" customWidth="1"/>
    <col min="1543" max="1554" width="6.625" style="237" customWidth="1"/>
    <col min="1555" max="1555" width="7.625" style="237" customWidth="1"/>
    <col min="1556" max="1795" width="9" style="237"/>
    <col min="1796" max="1796" width="6.625" style="237" customWidth="1"/>
    <col min="1797" max="1797" width="5.625" style="237" customWidth="1"/>
    <col min="1798" max="1798" width="12.25" style="237" customWidth="1"/>
    <col min="1799" max="1810" width="6.625" style="237" customWidth="1"/>
    <col min="1811" max="1811" width="7.625" style="237" customWidth="1"/>
    <col min="1812" max="2051" width="9" style="237"/>
    <col min="2052" max="2052" width="6.625" style="237" customWidth="1"/>
    <col min="2053" max="2053" width="5.625" style="237" customWidth="1"/>
    <col min="2054" max="2054" width="12.25" style="237" customWidth="1"/>
    <col min="2055" max="2066" width="6.625" style="237" customWidth="1"/>
    <col min="2067" max="2067" width="7.625" style="237" customWidth="1"/>
    <col min="2068" max="2307" width="9" style="237"/>
    <col min="2308" max="2308" width="6.625" style="237" customWidth="1"/>
    <col min="2309" max="2309" width="5.625" style="237" customWidth="1"/>
    <col min="2310" max="2310" width="12.25" style="237" customWidth="1"/>
    <col min="2311" max="2322" width="6.625" style="237" customWidth="1"/>
    <col min="2323" max="2323" width="7.625" style="237" customWidth="1"/>
    <col min="2324" max="2563" width="9" style="237"/>
    <col min="2564" max="2564" width="6.625" style="237" customWidth="1"/>
    <col min="2565" max="2565" width="5.625" style="237" customWidth="1"/>
    <col min="2566" max="2566" width="12.25" style="237" customWidth="1"/>
    <col min="2567" max="2578" width="6.625" style="237" customWidth="1"/>
    <col min="2579" max="2579" width="7.625" style="237" customWidth="1"/>
    <col min="2580" max="2819" width="9" style="237"/>
    <col min="2820" max="2820" width="6.625" style="237" customWidth="1"/>
    <col min="2821" max="2821" width="5.625" style="237" customWidth="1"/>
    <col min="2822" max="2822" width="12.25" style="237" customWidth="1"/>
    <col min="2823" max="2834" width="6.625" style="237" customWidth="1"/>
    <col min="2835" max="2835" width="7.625" style="237" customWidth="1"/>
    <col min="2836" max="3075" width="9" style="237"/>
    <col min="3076" max="3076" width="6.625" style="237" customWidth="1"/>
    <col min="3077" max="3077" width="5.625" style="237" customWidth="1"/>
    <col min="3078" max="3078" width="12.25" style="237" customWidth="1"/>
    <col min="3079" max="3090" width="6.625" style="237" customWidth="1"/>
    <col min="3091" max="3091" width="7.625" style="237" customWidth="1"/>
    <col min="3092" max="3331" width="9" style="237"/>
    <col min="3332" max="3332" width="6.625" style="237" customWidth="1"/>
    <col min="3333" max="3333" width="5.625" style="237" customWidth="1"/>
    <col min="3334" max="3334" width="12.25" style="237" customWidth="1"/>
    <col min="3335" max="3346" width="6.625" style="237" customWidth="1"/>
    <col min="3347" max="3347" width="7.625" style="237" customWidth="1"/>
    <col min="3348" max="3587" width="9" style="237"/>
    <col min="3588" max="3588" width="6.625" style="237" customWidth="1"/>
    <col min="3589" max="3589" width="5.625" style="237" customWidth="1"/>
    <col min="3590" max="3590" width="12.25" style="237" customWidth="1"/>
    <col min="3591" max="3602" width="6.625" style="237" customWidth="1"/>
    <col min="3603" max="3603" width="7.625" style="237" customWidth="1"/>
    <col min="3604" max="3843" width="9" style="237"/>
    <col min="3844" max="3844" width="6.625" style="237" customWidth="1"/>
    <col min="3845" max="3845" width="5.625" style="237" customWidth="1"/>
    <col min="3846" max="3846" width="12.25" style="237" customWidth="1"/>
    <col min="3847" max="3858" width="6.625" style="237" customWidth="1"/>
    <col min="3859" max="3859" width="7.625" style="237" customWidth="1"/>
    <col min="3860" max="4099" width="9" style="237"/>
    <col min="4100" max="4100" width="6.625" style="237" customWidth="1"/>
    <col min="4101" max="4101" width="5.625" style="237" customWidth="1"/>
    <col min="4102" max="4102" width="12.25" style="237" customWidth="1"/>
    <col min="4103" max="4114" width="6.625" style="237" customWidth="1"/>
    <col min="4115" max="4115" width="7.625" style="237" customWidth="1"/>
    <col min="4116" max="4355" width="9" style="237"/>
    <col min="4356" max="4356" width="6.625" style="237" customWidth="1"/>
    <col min="4357" max="4357" width="5.625" style="237" customWidth="1"/>
    <col min="4358" max="4358" width="12.25" style="237" customWidth="1"/>
    <col min="4359" max="4370" width="6.625" style="237" customWidth="1"/>
    <col min="4371" max="4371" width="7.625" style="237" customWidth="1"/>
    <col min="4372" max="4611" width="9" style="237"/>
    <col min="4612" max="4612" width="6.625" style="237" customWidth="1"/>
    <col min="4613" max="4613" width="5.625" style="237" customWidth="1"/>
    <col min="4614" max="4614" width="12.25" style="237" customWidth="1"/>
    <col min="4615" max="4626" width="6.625" style="237" customWidth="1"/>
    <col min="4627" max="4627" width="7.625" style="237" customWidth="1"/>
    <col min="4628" max="4867" width="9" style="237"/>
    <col min="4868" max="4868" width="6.625" style="237" customWidth="1"/>
    <col min="4869" max="4869" width="5.625" style="237" customWidth="1"/>
    <col min="4870" max="4870" width="12.25" style="237" customWidth="1"/>
    <col min="4871" max="4882" width="6.625" style="237" customWidth="1"/>
    <col min="4883" max="4883" width="7.625" style="237" customWidth="1"/>
    <col min="4884" max="5123" width="9" style="237"/>
    <col min="5124" max="5124" width="6.625" style="237" customWidth="1"/>
    <col min="5125" max="5125" width="5.625" style="237" customWidth="1"/>
    <col min="5126" max="5126" width="12.25" style="237" customWidth="1"/>
    <col min="5127" max="5138" width="6.625" style="237" customWidth="1"/>
    <col min="5139" max="5139" width="7.625" style="237" customWidth="1"/>
    <col min="5140" max="5379" width="9" style="237"/>
    <col min="5380" max="5380" width="6.625" style="237" customWidth="1"/>
    <col min="5381" max="5381" width="5.625" style="237" customWidth="1"/>
    <col min="5382" max="5382" width="12.25" style="237" customWidth="1"/>
    <col min="5383" max="5394" width="6.625" style="237" customWidth="1"/>
    <col min="5395" max="5395" width="7.625" style="237" customWidth="1"/>
    <col min="5396" max="5635" width="9" style="237"/>
    <col min="5636" max="5636" width="6.625" style="237" customWidth="1"/>
    <col min="5637" max="5637" width="5.625" style="237" customWidth="1"/>
    <col min="5638" max="5638" width="12.25" style="237" customWidth="1"/>
    <col min="5639" max="5650" width="6.625" style="237" customWidth="1"/>
    <col min="5651" max="5651" width="7.625" style="237" customWidth="1"/>
    <col min="5652" max="5891" width="9" style="237"/>
    <col min="5892" max="5892" width="6.625" style="237" customWidth="1"/>
    <col min="5893" max="5893" width="5.625" style="237" customWidth="1"/>
    <col min="5894" max="5894" width="12.25" style="237" customWidth="1"/>
    <col min="5895" max="5906" width="6.625" style="237" customWidth="1"/>
    <col min="5907" max="5907" width="7.625" style="237" customWidth="1"/>
    <col min="5908" max="6147" width="9" style="237"/>
    <col min="6148" max="6148" width="6.625" style="237" customWidth="1"/>
    <col min="6149" max="6149" width="5.625" style="237" customWidth="1"/>
    <col min="6150" max="6150" width="12.25" style="237" customWidth="1"/>
    <col min="6151" max="6162" width="6.625" style="237" customWidth="1"/>
    <col min="6163" max="6163" width="7.625" style="237" customWidth="1"/>
    <col min="6164" max="6403" width="9" style="237"/>
    <col min="6404" max="6404" width="6.625" style="237" customWidth="1"/>
    <col min="6405" max="6405" width="5.625" style="237" customWidth="1"/>
    <col min="6406" max="6406" width="12.25" style="237" customWidth="1"/>
    <col min="6407" max="6418" width="6.625" style="237" customWidth="1"/>
    <col min="6419" max="6419" width="7.625" style="237" customWidth="1"/>
    <col min="6420" max="6659" width="9" style="237"/>
    <col min="6660" max="6660" width="6.625" style="237" customWidth="1"/>
    <col min="6661" max="6661" width="5.625" style="237" customWidth="1"/>
    <col min="6662" max="6662" width="12.25" style="237" customWidth="1"/>
    <col min="6663" max="6674" width="6.625" style="237" customWidth="1"/>
    <col min="6675" max="6675" width="7.625" style="237" customWidth="1"/>
    <col min="6676" max="6915" width="9" style="237"/>
    <col min="6916" max="6916" width="6.625" style="237" customWidth="1"/>
    <col min="6917" max="6917" width="5.625" style="237" customWidth="1"/>
    <col min="6918" max="6918" width="12.25" style="237" customWidth="1"/>
    <col min="6919" max="6930" width="6.625" style="237" customWidth="1"/>
    <col min="6931" max="6931" width="7.625" style="237" customWidth="1"/>
    <col min="6932" max="7171" width="9" style="237"/>
    <col min="7172" max="7172" width="6.625" style="237" customWidth="1"/>
    <col min="7173" max="7173" width="5.625" style="237" customWidth="1"/>
    <col min="7174" max="7174" width="12.25" style="237" customWidth="1"/>
    <col min="7175" max="7186" width="6.625" style="237" customWidth="1"/>
    <col min="7187" max="7187" width="7.625" style="237" customWidth="1"/>
    <col min="7188" max="7427" width="9" style="237"/>
    <col min="7428" max="7428" width="6.625" style="237" customWidth="1"/>
    <col min="7429" max="7429" width="5.625" style="237" customWidth="1"/>
    <col min="7430" max="7430" width="12.25" style="237" customWidth="1"/>
    <col min="7431" max="7442" width="6.625" style="237" customWidth="1"/>
    <col min="7443" max="7443" width="7.625" style="237" customWidth="1"/>
    <col min="7444" max="7683" width="9" style="237"/>
    <col min="7684" max="7684" width="6.625" style="237" customWidth="1"/>
    <col min="7685" max="7685" width="5.625" style="237" customWidth="1"/>
    <col min="7686" max="7686" width="12.25" style="237" customWidth="1"/>
    <col min="7687" max="7698" width="6.625" style="237" customWidth="1"/>
    <col min="7699" max="7699" width="7.625" style="237" customWidth="1"/>
    <col min="7700" max="7939" width="9" style="237"/>
    <col min="7940" max="7940" width="6.625" style="237" customWidth="1"/>
    <col min="7941" max="7941" width="5.625" style="237" customWidth="1"/>
    <col min="7942" max="7942" width="12.25" style="237" customWidth="1"/>
    <col min="7943" max="7954" width="6.625" style="237" customWidth="1"/>
    <col min="7955" max="7955" width="7.625" style="237" customWidth="1"/>
    <col min="7956" max="8195" width="9" style="237"/>
    <col min="8196" max="8196" width="6.625" style="237" customWidth="1"/>
    <col min="8197" max="8197" width="5.625" style="237" customWidth="1"/>
    <col min="8198" max="8198" width="12.25" style="237" customWidth="1"/>
    <col min="8199" max="8210" width="6.625" style="237" customWidth="1"/>
    <col min="8211" max="8211" width="7.625" style="237" customWidth="1"/>
    <col min="8212" max="8451" width="9" style="237"/>
    <col min="8452" max="8452" width="6.625" style="237" customWidth="1"/>
    <col min="8453" max="8453" width="5.625" style="237" customWidth="1"/>
    <col min="8454" max="8454" width="12.25" style="237" customWidth="1"/>
    <col min="8455" max="8466" width="6.625" style="237" customWidth="1"/>
    <col min="8467" max="8467" width="7.625" style="237" customWidth="1"/>
    <col min="8468" max="8707" width="9" style="237"/>
    <col min="8708" max="8708" width="6.625" style="237" customWidth="1"/>
    <col min="8709" max="8709" width="5.625" style="237" customWidth="1"/>
    <col min="8710" max="8710" width="12.25" style="237" customWidth="1"/>
    <col min="8711" max="8722" width="6.625" style="237" customWidth="1"/>
    <col min="8723" max="8723" width="7.625" style="237" customWidth="1"/>
    <col min="8724" max="8963" width="9" style="237"/>
    <col min="8964" max="8964" width="6.625" style="237" customWidth="1"/>
    <col min="8965" max="8965" width="5.625" style="237" customWidth="1"/>
    <col min="8966" max="8966" width="12.25" style="237" customWidth="1"/>
    <col min="8967" max="8978" width="6.625" style="237" customWidth="1"/>
    <col min="8979" max="8979" width="7.625" style="237" customWidth="1"/>
    <col min="8980" max="9219" width="9" style="237"/>
    <col min="9220" max="9220" width="6.625" style="237" customWidth="1"/>
    <col min="9221" max="9221" width="5.625" style="237" customWidth="1"/>
    <col min="9222" max="9222" width="12.25" style="237" customWidth="1"/>
    <col min="9223" max="9234" width="6.625" style="237" customWidth="1"/>
    <col min="9235" max="9235" width="7.625" style="237" customWidth="1"/>
    <col min="9236" max="9475" width="9" style="237"/>
    <col min="9476" max="9476" width="6.625" style="237" customWidth="1"/>
    <col min="9477" max="9477" width="5.625" style="237" customWidth="1"/>
    <col min="9478" max="9478" width="12.25" style="237" customWidth="1"/>
    <col min="9479" max="9490" width="6.625" style="237" customWidth="1"/>
    <col min="9491" max="9491" width="7.625" style="237" customWidth="1"/>
    <col min="9492" max="9731" width="9" style="237"/>
    <col min="9732" max="9732" width="6.625" style="237" customWidth="1"/>
    <col min="9733" max="9733" width="5.625" style="237" customWidth="1"/>
    <col min="9734" max="9734" width="12.25" style="237" customWidth="1"/>
    <col min="9735" max="9746" width="6.625" style="237" customWidth="1"/>
    <col min="9747" max="9747" width="7.625" style="237" customWidth="1"/>
    <col min="9748" max="9987" width="9" style="237"/>
    <col min="9988" max="9988" width="6.625" style="237" customWidth="1"/>
    <col min="9989" max="9989" width="5.625" style="237" customWidth="1"/>
    <col min="9990" max="9990" width="12.25" style="237" customWidth="1"/>
    <col min="9991" max="10002" width="6.625" style="237" customWidth="1"/>
    <col min="10003" max="10003" width="7.625" style="237" customWidth="1"/>
    <col min="10004" max="10243" width="9" style="237"/>
    <col min="10244" max="10244" width="6.625" style="237" customWidth="1"/>
    <col min="10245" max="10245" width="5.625" style="237" customWidth="1"/>
    <col min="10246" max="10246" width="12.25" style="237" customWidth="1"/>
    <col min="10247" max="10258" width="6.625" style="237" customWidth="1"/>
    <col min="10259" max="10259" width="7.625" style="237" customWidth="1"/>
    <col min="10260" max="10499" width="9" style="237"/>
    <col min="10500" max="10500" width="6.625" style="237" customWidth="1"/>
    <col min="10501" max="10501" width="5.625" style="237" customWidth="1"/>
    <col min="10502" max="10502" width="12.25" style="237" customWidth="1"/>
    <col min="10503" max="10514" width="6.625" style="237" customWidth="1"/>
    <col min="10515" max="10515" width="7.625" style="237" customWidth="1"/>
    <col min="10516" max="10755" width="9" style="237"/>
    <col min="10756" max="10756" width="6.625" style="237" customWidth="1"/>
    <col min="10757" max="10757" width="5.625" style="237" customWidth="1"/>
    <col min="10758" max="10758" width="12.25" style="237" customWidth="1"/>
    <col min="10759" max="10770" width="6.625" style="237" customWidth="1"/>
    <col min="10771" max="10771" width="7.625" style="237" customWidth="1"/>
    <col min="10772" max="11011" width="9" style="237"/>
    <col min="11012" max="11012" width="6.625" style="237" customWidth="1"/>
    <col min="11013" max="11013" width="5.625" style="237" customWidth="1"/>
    <col min="11014" max="11014" width="12.25" style="237" customWidth="1"/>
    <col min="11015" max="11026" width="6.625" style="237" customWidth="1"/>
    <col min="11027" max="11027" width="7.625" style="237" customWidth="1"/>
    <col min="11028" max="11267" width="9" style="237"/>
    <col min="11268" max="11268" width="6.625" style="237" customWidth="1"/>
    <col min="11269" max="11269" width="5.625" style="237" customWidth="1"/>
    <col min="11270" max="11270" width="12.25" style="237" customWidth="1"/>
    <col min="11271" max="11282" width="6.625" style="237" customWidth="1"/>
    <col min="11283" max="11283" width="7.625" style="237" customWidth="1"/>
    <col min="11284" max="11523" width="9" style="237"/>
    <col min="11524" max="11524" width="6.625" style="237" customWidth="1"/>
    <col min="11525" max="11525" width="5.625" style="237" customWidth="1"/>
    <col min="11526" max="11526" width="12.25" style="237" customWidth="1"/>
    <col min="11527" max="11538" width="6.625" style="237" customWidth="1"/>
    <col min="11539" max="11539" width="7.625" style="237" customWidth="1"/>
    <col min="11540" max="11779" width="9" style="237"/>
    <col min="11780" max="11780" width="6.625" style="237" customWidth="1"/>
    <col min="11781" max="11781" width="5.625" style="237" customWidth="1"/>
    <col min="11782" max="11782" width="12.25" style="237" customWidth="1"/>
    <col min="11783" max="11794" width="6.625" style="237" customWidth="1"/>
    <col min="11795" max="11795" width="7.625" style="237" customWidth="1"/>
    <col min="11796" max="12035" width="9" style="237"/>
    <col min="12036" max="12036" width="6.625" style="237" customWidth="1"/>
    <col min="12037" max="12037" width="5.625" style="237" customWidth="1"/>
    <col min="12038" max="12038" width="12.25" style="237" customWidth="1"/>
    <col min="12039" max="12050" width="6.625" style="237" customWidth="1"/>
    <col min="12051" max="12051" width="7.625" style="237" customWidth="1"/>
    <col min="12052" max="12291" width="9" style="237"/>
    <col min="12292" max="12292" width="6.625" style="237" customWidth="1"/>
    <col min="12293" max="12293" width="5.625" style="237" customWidth="1"/>
    <col min="12294" max="12294" width="12.25" style="237" customWidth="1"/>
    <col min="12295" max="12306" width="6.625" style="237" customWidth="1"/>
    <col min="12307" max="12307" width="7.625" style="237" customWidth="1"/>
    <col min="12308" max="12547" width="9" style="237"/>
    <col min="12548" max="12548" width="6.625" style="237" customWidth="1"/>
    <col min="12549" max="12549" width="5.625" style="237" customWidth="1"/>
    <col min="12550" max="12550" width="12.25" style="237" customWidth="1"/>
    <col min="12551" max="12562" width="6.625" style="237" customWidth="1"/>
    <col min="12563" max="12563" width="7.625" style="237" customWidth="1"/>
    <col min="12564" max="12803" width="9" style="237"/>
    <col min="12804" max="12804" width="6.625" style="237" customWidth="1"/>
    <col min="12805" max="12805" width="5.625" style="237" customWidth="1"/>
    <col min="12806" max="12806" width="12.25" style="237" customWidth="1"/>
    <col min="12807" max="12818" width="6.625" style="237" customWidth="1"/>
    <col min="12819" max="12819" width="7.625" style="237" customWidth="1"/>
    <col min="12820" max="13059" width="9" style="237"/>
    <col min="13060" max="13060" width="6.625" style="237" customWidth="1"/>
    <col min="13061" max="13061" width="5.625" style="237" customWidth="1"/>
    <col min="13062" max="13062" width="12.25" style="237" customWidth="1"/>
    <col min="13063" max="13074" width="6.625" style="237" customWidth="1"/>
    <col min="13075" max="13075" width="7.625" style="237" customWidth="1"/>
    <col min="13076" max="13315" width="9" style="237"/>
    <col min="13316" max="13316" width="6.625" style="237" customWidth="1"/>
    <col min="13317" max="13317" width="5.625" style="237" customWidth="1"/>
    <col min="13318" max="13318" width="12.25" style="237" customWidth="1"/>
    <col min="13319" max="13330" width="6.625" style="237" customWidth="1"/>
    <col min="13331" max="13331" width="7.625" style="237" customWidth="1"/>
    <col min="13332" max="13571" width="9" style="237"/>
    <col min="13572" max="13572" width="6.625" style="237" customWidth="1"/>
    <col min="13573" max="13573" width="5.625" style="237" customWidth="1"/>
    <col min="13574" max="13574" width="12.25" style="237" customWidth="1"/>
    <col min="13575" max="13586" width="6.625" style="237" customWidth="1"/>
    <col min="13587" max="13587" width="7.625" style="237" customWidth="1"/>
    <col min="13588" max="13827" width="9" style="237"/>
    <col min="13828" max="13828" width="6.625" style="237" customWidth="1"/>
    <col min="13829" max="13829" width="5.625" style="237" customWidth="1"/>
    <col min="13830" max="13830" width="12.25" style="237" customWidth="1"/>
    <col min="13831" max="13842" width="6.625" style="237" customWidth="1"/>
    <col min="13843" max="13843" width="7.625" style="237" customWidth="1"/>
    <col min="13844" max="14083" width="9" style="237"/>
    <col min="14084" max="14084" width="6.625" style="237" customWidth="1"/>
    <col min="14085" max="14085" width="5.625" style="237" customWidth="1"/>
    <col min="14086" max="14086" width="12.25" style="237" customWidth="1"/>
    <col min="14087" max="14098" width="6.625" style="237" customWidth="1"/>
    <col min="14099" max="14099" width="7.625" style="237" customWidth="1"/>
    <col min="14100" max="14339" width="9" style="237"/>
    <col min="14340" max="14340" width="6.625" style="237" customWidth="1"/>
    <col min="14341" max="14341" width="5.625" style="237" customWidth="1"/>
    <col min="14342" max="14342" width="12.25" style="237" customWidth="1"/>
    <col min="14343" max="14354" width="6.625" style="237" customWidth="1"/>
    <col min="14355" max="14355" width="7.625" style="237" customWidth="1"/>
    <col min="14356" max="14595" width="9" style="237"/>
    <col min="14596" max="14596" width="6.625" style="237" customWidth="1"/>
    <col min="14597" max="14597" width="5.625" style="237" customWidth="1"/>
    <col min="14598" max="14598" width="12.25" style="237" customWidth="1"/>
    <col min="14599" max="14610" width="6.625" style="237" customWidth="1"/>
    <col min="14611" max="14611" width="7.625" style="237" customWidth="1"/>
    <col min="14612" max="14851" width="9" style="237"/>
    <col min="14852" max="14852" width="6.625" style="237" customWidth="1"/>
    <col min="14853" max="14853" width="5.625" style="237" customWidth="1"/>
    <col min="14854" max="14854" width="12.25" style="237" customWidth="1"/>
    <col min="14855" max="14866" width="6.625" style="237" customWidth="1"/>
    <col min="14867" max="14867" width="7.625" style="237" customWidth="1"/>
    <col min="14868" max="15107" width="9" style="237"/>
    <col min="15108" max="15108" width="6.625" style="237" customWidth="1"/>
    <col min="15109" max="15109" width="5.625" style="237" customWidth="1"/>
    <col min="15110" max="15110" width="12.25" style="237" customWidth="1"/>
    <col min="15111" max="15122" width="6.625" style="237" customWidth="1"/>
    <col min="15123" max="15123" width="7.625" style="237" customWidth="1"/>
    <col min="15124" max="15363" width="9" style="237"/>
    <col min="15364" max="15364" width="6.625" style="237" customWidth="1"/>
    <col min="15365" max="15365" width="5.625" style="237" customWidth="1"/>
    <col min="15366" max="15366" width="12.25" style="237" customWidth="1"/>
    <col min="15367" max="15378" width="6.625" style="237" customWidth="1"/>
    <col min="15379" max="15379" width="7.625" style="237" customWidth="1"/>
    <col min="15380" max="15619" width="9" style="237"/>
    <col min="15620" max="15620" width="6.625" style="237" customWidth="1"/>
    <col min="15621" max="15621" width="5.625" style="237" customWidth="1"/>
    <col min="15622" max="15622" width="12.25" style="237" customWidth="1"/>
    <col min="15623" max="15634" width="6.625" style="237" customWidth="1"/>
    <col min="15635" max="15635" width="7.625" style="237" customWidth="1"/>
    <col min="15636" max="15875" width="9" style="237"/>
    <col min="15876" max="15876" width="6.625" style="237" customWidth="1"/>
    <col min="15877" max="15877" width="5.625" style="237" customWidth="1"/>
    <col min="15878" max="15878" width="12.25" style="237" customWidth="1"/>
    <col min="15879" max="15890" width="6.625" style="237" customWidth="1"/>
    <col min="15891" max="15891" width="7.625" style="237" customWidth="1"/>
    <col min="15892" max="16131" width="9" style="237"/>
    <col min="16132" max="16132" width="6.625" style="237" customWidth="1"/>
    <col min="16133" max="16133" width="5.625" style="237" customWidth="1"/>
    <col min="16134" max="16134" width="12.25" style="237" customWidth="1"/>
    <col min="16135" max="16146" width="6.625" style="237" customWidth="1"/>
    <col min="16147" max="16147" width="7.625" style="237" customWidth="1"/>
    <col min="16148" max="16384" width="9" style="237"/>
  </cols>
  <sheetData>
    <row r="1" spans="1:26" ht="17.25" customHeight="1">
      <c r="A1" s="336" t="s">
        <v>413</v>
      </c>
      <c r="G1" s="337"/>
      <c r="H1" s="337"/>
      <c r="I1" s="337"/>
      <c r="J1" s="337"/>
      <c r="K1" s="337"/>
      <c r="L1" s="337"/>
      <c r="M1" s="337"/>
      <c r="N1" s="338"/>
      <c r="O1" s="339"/>
      <c r="P1" s="339"/>
      <c r="Q1" s="339"/>
      <c r="R1" s="339"/>
      <c r="S1" s="339"/>
    </row>
    <row r="2" spans="1:26" ht="17.25" customHeight="1">
      <c r="A2" s="340" t="s">
        <v>304</v>
      </c>
      <c r="G2" s="337"/>
      <c r="H2" s="337"/>
      <c r="I2" s="337"/>
      <c r="J2" s="337"/>
      <c r="K2" s="337"/>
      <c r="L2" s="337"/>
      <c r="M2" s="337"/>
      <c r="N2" s="338"/>
      <c r="O2" s="339"/>
      <c r="P2" s="339"/>
      <c r="Q2" s="339"/>
      <c r="R2" s="339"/>
      <c r="S2" s="339"/>
    </row>
    <row r="3" spans="1:26" ht="17.25" customHeight="1" thickBot="1">
      <c r="A3" s="340" t="s">
        <v>305</v>
      </c>
      <c r="G3" s="337"/>
      <c r="H3" s="337"/>
      <c r="I3" s="337"/>
      <c r="J3" s="337"/>
      <c r="K3" s="337"/>
      <c r="L3" s="337"/>
      <c r="M3" s="337"/>
      <c r="N3" s="338"/>
      <c r="O3" s="339"/>
      <c r="P3" s="339"/>
      <c r="Q3" s="339"/>
      <c r="R3" s="339"/>
      <c r="S3" s="339"/>
    </row>
    <row r="4" spans="1:26" ht="15" customHeight="1" thickBot="1">
      <c r="A4" s="822" t="s">
        <v>21</v>
      </c>
      <c r="B4" s="823"/>
      <c r="C4" s="823"/>
      <c r="D4" s="824" t="s">
        <v>306</v>
      </c>
      <c r="E4" s="825"/>
      <c r="F4" s="825"/>
      <c r="G4" s="825"/>
      <c r="H4" s="826"/>
      <c r="O4" s="339"/>
      <c r="P4" s="339"/>
      <c r="Q4" s="339"/>
      <c r="R4" s="339"/>
      <c r="S4" s="339"/>
    </row>
    <row r="5" spans="1:26" ht="15" thickBot="1">
      <c r="A5" s="822" t="s">
        <v>307</v>
      </c>
      <c r="B5" s="823"/>
      <c r="C5" s="827"/>
      <c r="D5" s="828" t="s">
        <v>422</v>
      </c>
      <c r="E5" s="829"/>
      <c r="F5" s="829"/>
      <c r="G5" s="829"/>
      <c r="H5" s="829"/>
      <c r="I5" s="830"/>
      <c r="J5" s="830"/>
      <c r="K5" s="830"/>
      <c r="L5" s="830"/>
      <c r="M5" s="831"/>
      <c r="P5" s="341"/>
      <c r="Q5" s="341"/>
      <c r="R5" s="341"/>
      <c r="S5" s="341"/>
    </row>
    <row r="6" spans="1:26" s="238" customFormat="1" ht="18" thickBot="1">
      <c r="A6" s="832" t="s">
        <v>308</v>
      </c>
      <c r="B6" s="833"/>
      <c r="C6" s="833"/>
      <c r="D6" s="824">
        <v>20</v>
      </c>
      <c r="E6" s="825"/>
      <c r="F6" s="825"/>
      <c r="G6" s="825"/>
      <c r="H6" s="826"/>
      <c r="J6" s="342"/>
      <c r="K6" s="342"/>
      <c r="L6" s="342"/>
      <c r="M6" s="342"/>
      <c r="N6" s="342"/>
      <c r="O6" s="343"/>
      <c r="P6" s="343"/>
      <c r="Q6" s="343"/>
      <c r="R6" s="343"/>
      <c r="S6" s="343"/>
    </row>
    <row r="7" spans="1:26" s="239" customFormat="1" ht="18" thickBot="1">
      <c r="A7" s="822" t="s">
        <v>309</v>
      </c>
      <c r="B7" s="823"/>
      <c r="C7" s="827"/>
      <c r="D7" s="834">
        <f>IFERROR(ROUNDUP(S44/P46,1),"-")</f>
        <v>9.4</v>
      </c>
      <c r="E7" s="835"/>
      <c r="F7" s="836"/>
      <c r="G7" s="837" t="s">
        <v>310</v>
      </c>
      <c r="H7" s="838"/>
      <c r="I7" s="823"/>
      <c r="J7" s="839">
        <f>IFERROR(ROUNDUP($D$7/LEFT($R$49,1),2),"-")</f>
        <v>1.88</v>
      </c>
      <c r="K7" s="840"/>
      <c r="L7" s="841"/>
      <c r="M7" s="842" t="s">
        <v>367</v>
      </c>
      <c r="N7" s="843"/>
      <c r="O7" s="843"/>
      <c r="P7" s="843"/>
      <c r="Q7" s="843"/>
      <c r="R7" s="853" t="s">
        <v>414</v>
      </c>
      <c r="S7" s="854"/>
      <c r="T7" s="855"/>
      <c r="U7" s="844"/>
      <c r="V7" s="844"/>
      <c r="W7" s="844"/>
      <c r="X7" s="844"/>
    </row>
    <row r="8" spans="1:26" s="239" customFormat="1" ht="17.25">
      <c r="A8" s="238" t="s">
        <v>311</v>
      </c>
      <c r="B8" s="344"/>
      <c r="C8" s="344"/>
      <c r="D8" s="344"/>
      <c r="E8" s="344"/>
      <c r="F8" s="345"/>
      <c r="G8" s="345"/>
      <c r="H8" s="345"/>
      <c r="J8" s="342"/>
      <c r="K8" s="342"/>
      <c r="L8" s="342"/>
      <c r="M8" s="342"/>
      <c r="N8" s="342"/>
      <c r="O8" s="346"/>
      <c r="P8" s="341"/>
      <c r="Q8" s="341"/>
      <c r="R8" s="341"/>
      <c r="S8" s="341"/>
    </row>
    <row r="9" spans="1:26" ht="13.5" customHeight="1">
      <c r="P9" s="341"/>
      <c r="Q9" s="341"/>
      <c r="R9" s="341"/>
      <c r="S9" s="341"/>
    </row>
    <row r="10" spans="1:26" s="240" customFormat="1" ht="22.5" customHeight="1">
      <c r="A10" s="347"/>
      <c r="B10" s="348"/>
      <c r="C10" s="349"/>
      <c r="D10" s="845" t="s">
        <v>312</v>
      </c>
      <c r="E10" s="846"/>
      <c r="F10" s="846"/>
      <c r="G10" s="846"/>
      <c r="H10" s="846"/>
      <c r="I10" s="846"/>
      <c r="J10" s="846"/>
      <c r="K10" s="846"/>
      <c r="L10" s="846"/>
      <c r="M10" s="846"/>
      <c r="N10" s="846"/>
      <c r="O10" s="846"/>
      <c r="P10" s="847"/>
      <c r="Q10" s="848" t="s">
        <v>368</v>
      </c>
      <c r="R10" s="848" t="s">
        <v>369</v>
      </c>
      <c r="S10" s="850" t="s">
        <v>370</v>
      </c>
      <c r="T10" s="852" t="s">
        <v>371</v>
      </c>
    </row>
    <row r="11" spans="1:26" s="241" customFormat="1" ht="29.25" customHeight="1">
      <c r="A11" s="350" t="s">
        <v>372</v>
      </c>
      <c r="B11" s="350" t="s">
        <v>373</v>
      </c>
      <c r="C11" s="350" t="s">
        <v>313</v>
      </c>
      <c r="D11" s="425">
        <v>45017</v>
      </c>
      <c r="E11" s="425">
        <v>45047</v>
      </c>
      <c r="F11" s="425">
        <v>45078</v>
      </c>
      <c r="G11" s="425">
        <v>45108</v>
      </c>
      <c r="H11" s="425">
        <v>45139</v>
      </c>
      <c r="I11" s="425">
        <v>45170</v>
      </c>
      <c r="J11" s="425">
        <v>45200</v>
      </c>
      <c r="K11" s="425">
        <v>45231</v>
      </c>
      <c r="L11" s="425">
        <v>45261</v>
      </c>
      <c r="M11" s="425">
        <v>45292</v>
      </c>
      <c r="N11" s="425">
        <v>45323</v>
      </c>
      <c r="O11" s="425">
        <v>45352</v>
      </c>
      <c r="P11" s="351" t="s">
        <v>374</v>
      </c>
      <c r="Q11" s="849"/>
      <c r="R11" s="849"/>
      <c r="S11" s="851"/>
      <c r="T11" s="852"/>
    </row>
    <row r="12" spans="1:26" s="240" customFormat="1" ht="17.25" customHeight="1">
      <c r="A12" s="352">
        <v>1</v>
      </c>
      <c r="B12" s="353">
        <v>1234567890</v>
      </c>
      <c r="C12" s="354" t="s">
        <v>415</v>
      </c>
      <c r="D12" s="355">
        <v>22</v>
      </c>
      <c r="E12" s="355">
        <v>21</v>
      </c>
      <c r="F12" s="355">
        <v>22</v>
      </c>
      <c r="G12" s="355">
        <v>21</v>
      </c>
      <c r="H12" s="355">
        <v>19</v>
      </c>
      <c r="I12" s="355">
        <v>19</v>
      </c>
      <c r="J12" s="355">
        <v>16</v>
      </c>
      <c r="K12" s="355">
        <v>22</v>
      </c>
      <c r="L12" s="355">
        <v>19</v>
      </c>
      <c r="M12" s="355">
        <v>20</v>
      </c>
      <c r="N12" s="355">
        <v>20</v>
      </c>
      <c r="O12" s="355">
        <v>22</v>
      </c>
      <c r="P12" s="356">
        <f t="shared" ref="P12:P41" si="0">SUM(D12:O12)</f>
        <v>243</v>
      </c>
      <c r="Q12" s="357" t="s">
        <v>416</v>
      </c>
      <c r="R12" s="358">
        <f>IF(Q12="","",IF(Q12="5h未満",0.5,IF(Q12="5h以上7h未満",0.75,1)))</f>
        <v>1</v>
      </c>
      <c r="S12" s="359">
        <f>IFERROR(P12*R12,"-")</f>
        <v>243</v>
      </c>
      <c r="T12" s="360">
        <f>IFERROR(S12*RIGHT(C12,1),"-")</f>
        <v>1458</v>
      </c>
      <c r="Z12" s="361"/>
    </row>
    <row r="13" spans="1:26" s="240" customFormat="1" ht="17.25" customHeight="1">
      <c r="A13" s="352">
        <v>2</v>
      </c>
      <c r="B13" s="353">
        <v>1234567891</v>
      </c>
      <c r="C13" s="354" t="s">
        <v>417</v>
      </c>
      <c r="D13" s="355"/>
      <c r="E13" s="355"/>
      <c r="F13" s="355">
        <v>2</v>
      </c>
      <c r="G13" s="355">
        <v>2</v>
      </c>
      <c r="H13" s="355">
        <v>5</v>
      </c>
      <c r="I13" s="355">
        <v>3</v>
      </c>
      <c r="J13" s="355">
        <v>4</v>
      </c>
      <c r="K13" s="355">
        <v>2</v>
      </c>
      <c r="L13" s="355">
        <v>3</v>
      </c>
      <c r="M13" s="355">
        <v>3</v>
      </c>
      <c r="N13" s="355">
        <v>4</v>
      </c>
      <c r="O13" s="355">
        <v>5</v>
      </c>
      <c r="P13" s="356">
        <f t="shared" si="0"/>
        <v>33</v>
      </c>
      <c r="Q13" s="357" t="s">
        <v>418</v>
      </c>
      <c r="R13" s="358">
        <f t="shared" ref="R13:R41" si="1">IF(Q13="","",IF(Q13="5h未満",0.5,IF(Q13="5h以上7h未満",0.75,1)))</f>
        <v>0.75</v>
      </c>
      <c r="S13" s="359">
        <f t="shared" ref="S13:S41" si="2">IFERROR(P13*R13,"-")</f>
        <v>24.75</v>
      </c>
      <c r="T13" s="359">
        <f t="shared" ref="T13:T41" si="3">IFERROR(S13*RIGHT(C13,1),"-")</f>
        <v>74.25</v>
      </c>
      <c r="Z13" s="361"/>
    </row>
    <row r="14" spans="1:26" s="240" customFormat="1" ht="17.25" customHeight="1">
      <c r="A14" s="352">
        <v>3</v>
      </c>
      <c r="B14" s="353">
        <v>1234567892</v>
      </c>
      <c r="C14" s="354" t="s">
        <v>419</v>
      </c>
      <c r="D14" s="355">
        <v>20</v>
      </c>
      <c r="E14" s="355">
        <v>18</v>
      </c>
      <c r="F14" s="355">
        <v>21</v>
      </c>
      <c r="G14" s="355">
        <v>20</v>
      </c>
      <c r="H14" s="355">
        <v>17</v>
      </c>
      <c r="I14" s="355">
        <v>20</v>
      </c>
      <c r="J14" s="355"/>
      <c r="K14" s="355"/>
      <c r="L14" s="355"/>
      <c r="M14" s="355"/>
      <c r="N14" s="355"/>
      <c r="O14" s="355"/>
      <c r="P14" s="356">
        <f t="shared" si="0"/>
        <v>116</v>
      </c>
      <c r="Q14" s="357" t="s">
        <v>418</v>
      </c>
      <c r="R14" s="358">
        <f t="shared" si="1"/>
        <v>0.75</v>
      </c>
      <c r="S14" s="359">
        <f t="shared" si="2"/>
        <v>87</v>
      </c>
      <c r="T14" s="359">
        <f t="shared" si="3"/>
        <v>348</v>
      </c>
      <c r="Z14" s="361"/>
    </row>
    <row r="15" spans="1:26" s="240" customFormat="1" ht="17.25" customHeight="1">
      <c r="A15" s="352">
        <v>4</v>
      </c>
      <c r="B15" s="353">
        <v>1234567893</v>
      </c>
      <c r="C15" s="354" t="s">
        <v>417</v>
      </c>
      <c r="D15" s="355"/>
      <c r="E15" s="355"/>
      <c r="F15" s="355"/>
      <c r="G15" s="355"/>
      <c r="H15" s="355"/>
      <c r="I15" s="355">
        <v>4</v>
      </c>
      <c r="J15" s="355">
        <v>5</v>
      </c>
      <c r="K15" s="355">
        <v>4</v>
      </c>
      <c r="L15" s="355">
        <v>4</v>
      </c>
      <c r="M15" s="355">
        <v>4</v>
      </c>
      <c r="N15" s="355">
        <v>4</v>
      </c>
      <c r="O15" s="355">
        <v>3</v>
      </c>
      <c r="P15" s="356">
        <f t="shared" si="0"/>
        <v>28</v>
      </c>
      <c r="Q15" s="357" t="s">
        <v>418</v>
      </c>
      <c r="R15" s="358">
        <f t="shared" si="1"/>
        <v>0.75</v>
      </c>
      <c r="S15" s="359">
        <f t="shared" si="2"/>
        <v>21</v>
      </c>
      <c r="T15" s="359">
        <f t="shared" si="3"/>
        <v>63</v>
      </c>
      <c r="Z15" s="361"/>
    </row>
    <row r="16" spans="1:26" s="240" customFormat="1" ht="17.25" customHeight="1">
      <c r="A16" s="352">
        <v>5</v>
      </c>
      <c r="B16" s="353">
        <v>3638669739</v>
      </c>
      <c r="C16" s="354" t="s">
        <v>415</v>
      </c>
      <c r="D16" s="355">
        <v>9</v>
      </c>
      <c r="E16" s="355">
        <v>6</v>
      </c>
      <c r="F16" s="355">
        <v>9</v>
      </c>
      <c r="G16" s="355">
        <v>6</v>
      </c>
      <c r="H16" s="355">
        <v>15</v>
      </c>
      <c r="I16" s="355">
        <v>22</v>
      </c>
      <c r="J16" s="355">
        <v>21</v>
      </c>
      <c r="K16" s="355">
        <v>2</v>
      </c>
      <c r="L16" s="355"/>
      <c r="M16" s="355"/>
      <c r="N16" s="355"/>
      <c r="O16" s="355"/>
      <c r="P16" s="356">
        <f t="shared" si="0"/>
        <v>90</v>
      </c>
      <c r="Q16" s="357" t="s">
        <v>416</v>
      </c>
      <c r="R16" s="358">
        <f t="shared" si="1"/>
        <v>1</v>
      </c>
      <c r="S16" s="359">
        <f t="shared" si="2"/>
        <v>90</v>
      </c>
      <c r="T16" s="359">
        <f t="shared" si="3"/>
        <v>540</v>
      </c>
      <c r="Z16" s="361"/>
    </row>
    <row r="17" spans="1:26" s="240" customFormat="1" ht="17.25" customHeight="1">
      <c r="A17" s="352">
        <v>6</v>
      </c>
      <c r="B17" s="353">
        <v>3611418285</v>
      </c>
      <c r="C17" s="354" t="s">
        <v>419</v>
      </c>
      <c r="D17" s="355"/>
      <c r="E17" s="355"/>
      <c r="F17" s="355">
        <v>6</v>
      </c>
      <c r="G17" s="355"/>
      <c r="H17" s="355"/>
      <c r="I17" s="355"/>
      <c r="J17" s="355"/>
      <c r="K17" s="355"/>
      <c r="L17" s="355"/>
      <c r="M17" s="355"/>
      <c r="N17" s="355"/>
      <c r="O17" s="355"/>
      <c r="P17" s="356">
        <f t="shared" si="0"/>
        <v>6</v>
      </c>
      <c r="Q17" s="357" t="s">
        <v>418</v>
      </c>
      <c r="R17" s="358">
        <f t="shared" si="1"/>
        <v>0.75</v>
      </c>
      <c r="S17" s="359">
        <f t="shared" si="2"/>
        <v>4.5</v>
      </c>
      <c r="T17" s="359">
        <f t="shared" si="3"/>
        <v>18</v>
      </c>
      <c r="Z17" s="361"/>
    </row>
    <row r="18" spans="1:26" s="240" customFormat="1" ht="17.25" customHeight="1">
      <c r="A18" s="352">
        <v>7</v>
      </c>
      <c r="B18" s="353">
        <v>3008187071</v>
      </c>
      <c r="C18" s="354" t="s">
        <v>417</v>
      </c>
      <c r="D18" s="355">
        <v>8</v>
      </c>
      <c r="E18" s="355">
        <v>20</v>
      </c>
      <c r="F18" s="355">
        <v>22</v>
      </c>
      <c r="G18" s="355">
        <v>22</v>
      </c>
      <c r="H18" s="355">
        <v>22</v>
      </c>
      <c r="I18" s="355">
        <v>22</v>
      </c>
      <c r="J18" s="355">
        <v>21</v>
      </c>
      <c r="K18" s="355">
        <v>20</v>
      </c>
      <c r="L18" s="355">
        <v>18</v>
      </c>
      <c r="M18" s="355">
        <v>20</v>
      </c>
      <c r="N18" s="355">
        <v>17</v>
      </c>
      <c r="O18" s="355">
        <v>23</v>
      </c>
      <c r="P18" s="356">
        <f t="shared" si="0"/>
        <v>235</v>
      </c>
      <c r="Q18" s="357" t="s">
        <v>418</v>
      </c>
      <c r="R18" s="358">
        <f t="shared" si="1"/>
        <v>0.75</v>
      </c>
      <c r="S18" s="359">
        <f t="shared" si="2"/>
        <v>176.25</v>
      </c>
      <c r="T18" s="359">
        <f t="shared" si="3"/>
        <v>528.75</v>
      </c>
      <c r="Z18" s="361"/>
    </row>
    <row r="19" spans="1:26" s="240" customFormat="1" ht="17.25" customHeight="1">
      <c r="A19" s="352">
        <v>8</v>
      </c>
      <c r="B19" s="353">
        <v>9546992536</v>
      </c>
      <c r="C19" s="354" t="s">
        <v>419</v>
      </c>
      <c r="D19" s="355">
        <v>8</v>
      </c>
      <c r="E19" s="355">
        <v>9</v>
      </c>
      <c r="F19" s="355">
        <v>11</v>
      </c>
      <c r="G19" s="355">
        <v>11</v>
      </c>
      <c r="H19" s="355">
        <v>10</v>
      </c>
      <c r="I19" s="355">
        <v>10</v>
      </c>
      <c r="J19" s="355">
        <v>10</v>
      </c>
      <c r="K19" s="355">
        <v>4</v>
      </c>
      <c r="L19" s="355">
        <v>5</v>
      </c>
      <c r="M19" s="355">
        <v>9</v>
      </c>
      <c r="N19" s="355">
        <v>9</v>
      </c>
      <c r="O19" s="355">
        <v>10</v>
      </c>
      <c r="P19" s="356">
        <f t="shared" si="0"/>
        <v>106</v>
      </c>
      <c r="Q19" s="357" t="s">
        <v>418</v>
      </c>
      <c r="R19" s="358">
        <f t="shared" si="1"/>
        <v>0.75</v>
      </c>
      <c r="S19" s="359">
        <f t="shared" si="2"/>
        <v>79.5</v>
      </c>
      <c r="T19" s="359">
        <f t="shared" si="3"/>
        <v>318</v>
      </c>
      <c r="Z19" s="361"/>
    </row>
    <row r="20" spans="1:26" s="240" customFormat="1" ht="17.25" customHeight="1">
      <c r="A20" s="352">
        <v>9</v>
      </c>
      <c r="B20" s="353">
        <v>7132517973</v>
      </c>
      <c r="C20" s="354" t="s">
        <v>420</v>
      </c>
      <c r="D20" s="355">
        <v>19</v>
      </c>
      <c r="E20" s="355">
        <v>18</v>
      </c>
      <c r="F20" s="355">
        <v>19</v>
      </c>
      <c r="G20" s="355">
        <v>17</v>
      </c>
      <c r="H20" s="355">
        <v>18</v>
      </c>
      <c r="I20" s="355"/>
      <c r="J20" s="355"/>
      <c r="K20" s="355"/>
      <c r="L20" s="355"/>
      <c r="M20" s="355"/>
      <c r="N20" s="355"/>
      <c r="O20" s="355"/>
      <c r="P20" s="356">
        <f t="shared" si="0"/>
        <v>91</v>
      </c>
      <c r="Q20" s="357" t="s">
        <v>416</v>
      </c>
      <c r="R20" s="358">
        <f t="shared" si="1"/>
        <v>1</v>
      </c>
      <c r="S20" s="359">
        <f t="shared" si="2"/>
        <v>91</v>
      </c>
      <c r="T20" s="359">
        <f t="shared" si="3"/>
        <v>455</v>
      </c>
    </row>
    <row r="21" spans="1:26" s="240" customFormat="1" ht="17.25" customHeight="1">
      <c r="A21" s="352">
        <v>10</v>
      </c>
      <c r="B21" s="353">
        <v>7132517973</v>
      </c>
      <c r="C21" s="354" t="s">
        <v>420</v>
      </c>
      <c r="D21" s="355"/>
      <c r="E21" s="355"/>
      <c r="F21" s="355"/>
      <c r="G21" s="355"/>
      <c r="H21" s="355"/>
      <c r="I21" s="355">
        <v>19</v>
      </c>
      <c r="J21" s="355">
        <v>22</v>
      </c>
      <c r="K21" s="355">
        <v>22</v>
      </c>
      <c r="L21" s="355">
        <v>20</v>
      </c>
      <c r="M21" s="355">
        <v>19</v>
      </c>
      <c r="N21" s="355">
        <v>16</v>
      </c>
      <c r="O21" s="355">
        <v>22</v>
      </c>
      <c r="P21" s="356">
        <f t="shared" si="0"/>
        <v>140</v>
      </c>
      <c r="Q21" s="357" t="s">
        <v>418</v>
      </c>
      <c r="R21" s="358">
        <f t="shared" si="1"/>
        <v>0.75</v>
      </c>
      <c r="S21" s="359">
        <f t="shared" si="2"/>
        <v>105</v>
      </c>
      <c r="T21" s="359">
        <f t="shared" si="3"/>
        <v>525</v>
      </c>
    </row>
    <row r="22" spans="1:26" s="240" customFormat="1" ht="17.25" customHeight="1">
      <c r="A22" s="352">
        <v>11</v>
      </c>
      <c r="B22" s="353">
        <v>3463847418</v>
      </c>
      <c r="C22" s="354" t="s">
        <v>419</v>
      </c>
      <c r="D22" s="355">
        <v>22</v>
      </c>
      <c r="E22" s="355">
        <v>21</v>
      </c>
      <c r="F22" s="355">
        <v>21</v>
      </c>
      <c r="G22" s="355">
        <v>22</v>
      </c>
      <c r="H22" s="355">
        <v>21</v>
      </c>
      <c r="I22" s="355">
        <v>21</v>
      </c>
      <c r="J22" s="355">
        <v>21</v>
      </c>
      <c r="K22" s="355">
        <v>22</v>
      </c>
      <c r="L22" s="355">
        <v>19</v>
      </c>
      <c r="M22" s="355">
        <v>20</v>
      </c>
      <c r="N22" s="355">
        <v>20</v>
      </c>
      <c r="O22" s="355">
        <v>21</v>
      </c>
      <c r="P22" s="356">
        <f t="shared" si="0"/>
        <v>251</v>
      </c>
      <c r="Q22" s="357" t="s">
        <v>416</v>
      </c>
      <c r="R22" s="358">
        <f t="shared" si="1"/>
        <v>1</v>
      </c>
      <c r="S22" s="359">
        <f t="shared" si="2"/>
        <v>251</v>
      </c>
      <c r="T22" s="359">
        <f t="shared" si="3"/>
        <v>1004</v>
      </c>
    </row>
    <row r="23" spans="1:26" s="240" customFormat="1" ht="17.25" customHeight="1">
      <c r="A23" s="352">
        <v>12</v>
      </c>
      <c r="B23" s="353">
        <v>9463286583</v>
      </c>
      <c r="C23" s="354" t="s">
        <v>420</v>
      </c>
      <c r="D23" s="355">
        <v>18</v>
      </c>
      <c r="E23" s="355">
        <v>19</v>
      </c>
      <c r="F23" s="355">
        <v>17</v>
      </c>
      <c r="G23" s="355">
        <v>16</v>
      </c>
      <c r="H23" s="355">
        <v>17</v>
      </c>
      <c r="I23" s="355">
        <v>14</v>
      </c>
      <c r="J23" s="355">
        <v>18</v>
      </c>
      <c r="K23" s="355">
        <v>17</v>
      </c>
      <c r="L23" s="355">
        <v>15</v>
      </c>
      <c r="M23" s="355">
        <v>20</v>
      </c>
      <c r="N23" s="355">
        <v>19</v>
      </c>
      <c r="O23" s="355">
        <v>18</v>
      </c>
      <c r="P23" s="356">
        <f t="shared" si="0"/>
        <v>208</v>
      </c>
      <c r="Q23" s="357" t="s">
        <v>416</v>
      </c>
      <c r="R23" s="358">
        <f t="shared" si="1"/>
        <v>1</v>
      </c>
      <c r="S23" s="359">
        <f t="shared" si="2"/>
        <v>208</v>
      </c>
      <c r="T23" s="359">
        <f t="shared" si="3"/>
        <v>1040</v>
      </c>
    </row>
    <row r="24" spans="1:26" s="240" customFormat="1" ht="17.25" customHeight="1">
      <c r="A24" s="352">
        <v>13</v>
      </c>
      <c r="B24" s="353">
        <v>1273311068</v>
      </c>
      <c r="C24" s="354" t="s">
        <v>419</v>
      </c>
      <c r="D24" s="355"/>
      <c r="E24" s="355"/>
      <c r="F24" s="355"/>
      <c r="G24" s="355"/>
      <c r="H24" s="355"/>
      <c r="I24" s="355"/>
      <c r="J24" s="355"/>
      <c r="K24" s="355"/>
      <c r="L24" s="355">
        <v>3</v>
      </c>
      <c r="M24" s="355">
        <v>4</v>
      </c>
      <c r="N24" s="355">
        <v>4</v>
      </c>
      <c r="O24" s="355">
        <v>9</v>
      </c>
      <c r="P24" s="356">
        <f t="shared" si="0"/>
        <v>20</v>
      </c>
      <c r="Q24" s="357" t="s">
        <v>421</v>
      </c>
      <c r="R24" s="358">
        <f t="shared" si="1"/>
        <v>0.5</v>
      </c>
      <c r="S24" s="359">
        <f t="shared" si="2"/>
        <v>10</v>
      </c>
      <c r="T24" s="359">
        <f t="shared" si="3"/>
        <v>40</v>
      </c>
    </row>
    <row r="25" spans="1:26" s="240" customFormat="1" ht="17.25" customHeight="1">
      <c r="A25" s="352">
        <v>14</v>
      </c>
      <c r="B25" s="353">
        <v>4134872626</v>
      </c>
      <c r="C25" s="354" t="s">
        <v>415</v>
      </c>
      <c r="D25" s="355">
        <v>4</v>
      </c>
      <c r="E25" s="355">
        <v>5</v>
      </c>
      <c r="F25" s="355">
        <v>4</v>
      </c>
      <c r="G25" s="355">
        <v>4</v>
      </c>
      <c r="H25" s="355">
        <v>5</v>
      </c>
      <c r="I25" s="355">
        <v>4</v>
      </c>
      <c r="J25" s="355">
        <v>4</v>
      </c>
      <c r="K25" s="355">
        <v>5</v>
      </c>
      <c r="L25" s="355">
        <v>4</v>
      </c>
      <c r="M25" s="355">
        <v>4</v>
      </c>
      <c r="N25" s="355">
        <v>1</v>
      </c>
      <c r="O25" s="355">
        <v>4</v>
      </c>
      <c r="P25" s="356">
        <f t="shared" si="0"/>
        <v>48</v>
      </c>
      <c r="Q25" s="357" t="s">
        <v>416</v>
      </c>
      <c r="R25" s="358">
        <f t="shared" si="1"/>
        <v>1</v>
      </c>
      <c r="S25" s="359">
        <f t="shared" si="2"/>
        <v>48</v>
      </c>
      <c r="T25" s="359">
        <f t="shared" si="3"/>
        <v>288</v>
      </c>
    </row>
    <row r="26" spans="1:26" s="240" customFormat="1" ht="17.25" customHeight="1">
      <c r="A26" s="352">
        <v>15</v>
      </c>
      <c r="B26" s="353">
        <v>2479342588</v>
      </c>
      <c r="C26" s="354" t="s">
        <v>415</v>
      </c>
      <c r="D26" s="355">
        <v>4</v>
      </c>
      <c r="E26" s="355">
        <v>4</v>
      </c>
      <c r="F26" s="355">
        <v>4</v>
      </c>
      <c r="G26" s="355">
        <v>3</v>
      </c>
      <c r="H26" s="355">
        <v>5</v>
      </c>
      <c r="I26" s="355">
        <v>4</v>
      </c>
      <c r="J26" s="355">
        <v>5</v>
      </c>
      <c r="K26" s="355">
        <v>5</v>
      </c>
      <c r="L26" s="355">
        <v>4</v>
      </c>
      <c r="M26" s="355">
        <v>2</v>
      </c>
      <c r="N26" s="355">
        <v>3</v>
      </c>
      <c r="O26" s="355">
        <v>5</v>
      </c>
      <c r="P26" s="356">
        <f t="shared" si="0"/>
        <v>48</v>
      </c>
      <c r="Q26" s="357" t="s">
        <v>416</v>
      </c>
      <c r="R26" s="358">
        <f t="shared" si="1"/>
        <v>1</v>
      </c>
      <c r="S26" s="359">
        <f t="shared" si="2"/>
        <v>48</v>
      </c>
      <c r="T26" s="359">
        <f t="shared" si="3"/>
        <v>288</v>
      </c>
    </row>
    <row r="27" spans="1:26" s="240" customFormat="1" ht="17.25" customHeight="1">
      <c r="A27" s="352">
        <v>16</v>
      </c>
      <c r="B27" s="353">
        <v>2398190510</v>
      </c>
      <c r="C27" s="354" t="s">
        <v>417</v>
      </c>
      <c r="D27" s="355">
        <v>3</v>
      </c>
      <c r="E27" s="355">
        <v>1</v>
      </c>
      <c r="F27" s="355">
        <v>4</v>
      </c>
      <c r="G27" s="355">
        <v>3</v>
      </c>
      <c r="H27" s="355">
        <v>1</v>
      </c>
      <c r="I27" s="355">
        <v>2</v>
      </c>
      <c r="J27" s="355">
        <v>2</v>
      </c>
      <c r="K27" s="355">
        <v>2</v>
      </c>
      <c r="L27" s="355">
        <v>3</v>
      </c>
      <c r="M27" s="355">
        <v>2</v>
      </c>
      <c r="N27" s="355">
        <v>2</v>
      </c>
      <c r="O27" s="355">
        <v>2</v>
      </c>
      <c r="P27" s="356">
        <f t="shared" si="0"/>
        <v>27</v>
      </c>
      <c r="Q27" s="357" t="s">
        <v>418</v>
      </c>
      <c r="R27" s="358">
        <f t="shared" si="1"/>
        <v>0.75</v>
      </c>
      <c r="S27" s="359">
        <f t="shared" si="2"/>
        <v>20.25</v>
      </c>
      <c r="T27" s="359">
        <f t="shared" si="3"/>
        <v>60.75</v>
      </c>
    </row>
    <row r="28" spans="1:26" s="240" customFormat="1" ht="17.25" customHeight="1">
      <c r="A28" s="352">
        <v>17</v>
      </c>
      <c r="B28" s="353">
        <v>4867890399</v>
      </c>
      <c r="C28" s="354" t="s">
        <v>419</v>
      </c>
      <c r="D28" s="355">
        <v>19</v>
      </c>
      <c r="E28" s="355">
        <v>21</v>
      </c>
      <c r="F28" s="355">
        <v>22</v>
      </c>
      <c r="G28" s="355">
        <v>22</v>
      </c>
      <c r="H28" s="355">
        <v>22</v>
      </c>
      <c r="I28" s="355">
        <v>20</v>
      </c>
      <c r="J28" s="355">
        <v>21</v>
      </c>
      <c r="K28" s="355">
        <v>22</v>
      </c>
      <c r="L28" s="355">
        <v>20</v>
      </c>
      <c r="M28" s="355">
        <v>20</v>
      </c>
      <c r="N28" s="355">
        <v>18</v>
      </c>
      <c r="O28" s="355">
        <v>22</v>
      </c>
      <c r="P28" s="356">
        <f t="shared" si="0"/>
        <v>249</v>
      </c>
      <c r="Q28" s="357" t="s">
        <v>421</v>
      </c>
      <c r="R28" s="358">
        <f t="shared" si="1"/>
        <v>0.5</v>
      </c>
      <c r="S28" s="359">
        <f t="shared" si="2"/>
        <v>124.5</v>
      </c>
      <c r="T28" s="359">
        <f t="shared" si="3"/>
        <v>498</v>
      </c>
    </row>
    <row r="29" spans="1:26" s="240" customFormat="1" ht="17.25" customHeight="1">
      <c r="A29" s="352">
        <v>18</v>
      </c>
      <c r="B29" s="353">
        <v>6391619901</v>
      </c>
      <c r="C29" s="354" t="s">
        <v>419</v>
      </c>
      <c r="D29" s="355">
        <v>10</v>
      </c>
      <c r="E29" s="355">
        <v>6</v>
      </c>
      <c r="F29" s="355">
        <v>8</v>
      </c>
      <c r="G29" s="355">
        <v>4</v>
      </c>
      <c r="H29" s="355">
        <v>4</v>
      </c>
      <c r="I29" s="355">
        <v>6</v>
      </c>
      <c r="J29" s="355">
        <v>8</v>
      </c>
      <c r="K29" s="355">
        <v>10</v>
      </c>
      <c r="L29" s="355">
        <v>15</v>
      </c>
      <c r="M29" s="355">
        <v>14</v>
      </c>
      <c r="N29" s="355">
        <v>18</v>
      </c>
      <c r="O29" s="355">
        <v>17</v>
      </c>
      <c r="P29" s="356">
        <f t="shared" ref="P29:P32" si="4">SUM(D29:O29)</f>
        <v>120</v>
      </c>
      <c r="Q29" s="357" t="s">
        <v>418</v>
      </c>
      <c r="R29" s="358">
        <f t="shared" si="1"/>
        <v>0.75</v>
      </c>
      <c r="S29" s="359">
        <f t="shared" si="2"/>
        <v>90</v>
      </c>
      <c r="T29" s="359">
        <f t="shared" si="3"/>
        <v>360</v>
      </c>
    </row>
    <row r="30" spans="1:26" s="240" customFormat="1" ht="17.25" customHeight="1">
      <c r="A30" s="352">
        <v>19</v>
      </c>
      <c r="B30" s="353">
        <v>1247035919</v>
      </c>
      <c r="C30" s="354" t="s">
        <v>419</v>
      </c>
      <c r="D30" s="355"/>
      <c r="E30" s="355"/>
      <c r="F30" s="355"/>
      <c r="G30" s="355"/>
      <c r="H30" s="355"/>
      <c r="I30" s="355"/>
      <c r="J30" s="355"/>
      <c r="K30" s="355">
        <v>18</v>
      </c>
      <c r="L30" s="355">
        <v>13</v>
      </c>
      <c r="M30" s="355">
        <v>2</v>
      </c>
      <c r="N30" s="355">
        <v>6</v>
      </c>
      <c r="O30" s="355">
        <v>9</v>
      </c>
      <c r="P30" s="356">
        <f t="shared" si="4"/>
        <v>48</v>
      </c>
      <c r="Q30" s="357" t="s">
        <v>421</v>
      </c>
      <c r="R30" s="358">
        <f t="shared" si="1"/>
        <v>0.5</v>
      </c>
      <c r="S30" s="359">
        <f t="shared" si="2"/>
        <v>24</v>
      </c>
      <c r="T30" s="359">
        <f t="shared" si="3"/>
        <v>96</v>
      </c>
    </row>
    <row r="31" spans="1:26" s="240" customFormat="1" ht="17.25" customHeight="1">
      <c r="A31" s="352">
        <v>20</v>
      </c>
      <c r="B31" s="353">
        <v>4751856534</v>
      </c>
      <c r="C31" s="354" t="s">
        <v>417</v>
      </c>
      <c r="D31" s="355">
        <v>9</v>
      </c>
      <c r="E31" s="355">
        <v>9</v>
      </c>
      <c r="F31" s="355">
        <v>8</v>
      </c>
      <c r="G31" s="355">
        <v>9</v>
      </c>
      <c r="H31" s="355">
        <v>9</v>
      </c>
      <c r="I31" s="355">
        <v>8</v>
      </c>
      <c r="J31" s="355">
        <v>9</v>
      </c>
      <c r="K31" s="355">
        <v>9</v>
      </c>
      <c r="L31" s="355">
        <v>8</v>
      </c>
      <c r="M31" s="355">
        <v>8</v>
      </c>
      <c r="N31" s="355">
        <v>8</v>
      </c>
      <c r="O31" s="355">
        <v>8</v>
      </c>
      <c r="P31" s="356">
        <f t="shared" si="4"/>
        <v>102</v>
      </c>
      <c r="Q31" s="357" t="s">
        <v>421</v>
      </c>
      <c r="R31" s="358">
        <f t="shared" si="1"/>
        <v>0.5</v>
      </c>
      <c r="S31" s="359">
        <f t="shared" si="2"/>
        <v>51</v>
      </c>
      <c r="T31" s="359">
        <f t="shared" si="3"/>
        <v>153</v>
      </c>
    </row>
    <row r="32" spans="1:26" s="240" customFormat="1" ht="17.25" customHeight="1">
      <c r="A32" s="352">
        <v>21</v>
      </c>
      <c r="B32" s="353">
        <v>8608772626</v>
      </c>
      <c r="C32" s="354" t="s">
        <v>420</v>
      </c>
      <c r="D32" s="355">
        <v>6</v>
      </c>
      <c r="E32" s="355">
        <v>11</v>
      </c>
      <c r="F32" s="355">
        <v>18</v>
      </c>
      <c r="G32" s="355">
        <v>17</v>
      </c>
      <c r="H32" s="355">
        <v>20</v>
      </c>
      <c r="I32" s="355">
        <v>21</v>
      </c>
      <c r="J32" s="355">
        <v>20</v>
      </c>
      <c r="K32" s="355">
        <v>19</v>
      </c>
      <c r="L32" s="355">
        <v>16</v>
      </c>
      <c r="M32" s="355">
        <v>19</v>
      </c>
      <c r="N32" s="355">
        <v>19</v>
      </c>
      <c r="O32" s="355">
        <v>19</v>
      </c>
      <c r="P32" s="356">
        <f t="shared" si="4"/>
        <v>205</v>
      </c>
      <c r="Q32" s="357" t="s">
        <v>416</v>
      </c>
      <c r="R32" s="358">
        <f t="shared" si="1"/>
        <v>1</v>
      </c>
      <c r="S32" s="359">
        <f t="shared" si="2"/>
        <v>205</v>
      </c>
      <c r="T32" s="359">
        <f t="shared" si="3"/>
        <v>1025</v>
      </c>
    </row>
    <row r="33" spans="1:20" s="240" customFormat="1" ht="17.25" customHeight="1">
      <c r="A33" s="352">
        <v>22</v>
      </c>
      <c r="B33" s="353">
        <v>4377577734</v>
      </c>
      <c r="C33" s="354" t="s">
        <v>415</v>
      </c>
      <c r="D33" s="355">
        <v>14</v>
      </c>
      <c r="E33" s="355">
        <v>14</v>
      </c>
      <c r="F33" s="355">
        <v>14</v>
      </c>
      <c r="G33" s="355">
        <v>14</v>
      </c>
      <c r="H33" s="355">
        <v>16</v>
      </c>
      <c r="I33" s="355">
        <v>4</v>
      </c>
      <c r="J33" s="355"/>
      <c r="K33" s="355"/>
      <c r="L33" s="355"/>
      <c r="M33" s="355"/>
      <c r="N33" s="355"/>
      <c r="O33" s="355"/>
      <c r="P33" s="356">
        <f>SUM(D33:O33)</f>
        <v>76</v>
      </c>
      <c r="Q33" s="357" t="s">
        <v>416</v>
      </c>
      <c r="R33" s="358">
        <f t="shared" si="1"/>
        <v>1</v>
      </c>
      <c r="S33" s="359">
        <f t="shared" si="2"/>
        <v>76</v>
      </c>
      <c r="T33" s="359">
        <f t="shared" si="3"/>
        <v>456</v>
      </c>
    </row>
    <row r="34" spans="1:20" s="240" customFormat="1" ht="17.25" customHeight="1">
      <c r="A34" s="352">
        <v>23</v>
      </c>
      <c r="B34" s="353">
        <v>5934824806</v>
      </c>
      <c r="C34" s="354" t="s">
        <v>415</v>
      </c>
      <c r="D34" s="355">
        <v>22</v>
      </c>
      <c r="E34" s="355">
        <v>21</v>
      </c>
      <c r="F34" s="355">
        <v>22</v>
      </c>
      <c r="G34" s="355">
        <v>22</v>
      </c>
      <c r="H34" s="355">
        <v>22</v>
      </c>
      <c r="I34" s="355">
        <v>21</v>
      </c>
      <c r="J34" s="355">
        <v>20</v>
      </c>
      <c r="K34" s="355">
        <v>22</v>
      </c>
      <c r="L34" s="355">
        <v>20</v>
      </c>
      <c r="M34" s="355">
        <v>20</v>
      </c>
      <c r="N34" s="355">
        <v>20</v>
      </c>
      <c r="O34" s="355">
        <v>22</v>
      </c>
      <c r="P34" s="356">
        <f t="shared" si="0"/>
        <v>254</v>
      </c>
      <c r="Q34" s="357" t="s">
        <v>416</v>
      </c>
      <c r="R34" s="358">
        <f t="shared" si="1"/>
        <v>1</v>
      </c>
      <c r="S34" s="359">
        <f t="shared" si="2"/>
        <v>254</v>
      </c>
      <c r="T34" s="359">
        <f t="shared" si="3"/>
        <v>1524</v>
      </c>
    </row>
    <row r="35" spans="1:20" s="240" customFormat="1" ht="17.25" customHeight="1">
      <c r="A35" s="352">
        <v>24</v>
      </c>
      <c r="B35" s="353">
        <v>1814330663</v>
      </c>
      <c r="C35" s="354" t="s">
        <v>417</v>
      </c>
      <c r="D35" s="355">
        <v>5</v>
      </c>
      <c r="E35" s="355">
        <v>4</v>
      </c>
      <c r="F35" s="355">
        <v>4</v>
      </c>
      <c r="G35" s="355">
        <v>4</v>
      </c>
      <c r="H35" s="355">
        <v>4</v>
      </c>
      <c r="I35" s="355">
        <v>5</v>
      </c>
      <c r="J35" s="355">
        <v>4</v>
      </c>
      <c r="K35" s="355">
        <v>4</v>
      </c>
      <c r="L35" s="355">
        <v>4</v>
      </c>
      <c r="M35" s="355">
        <v>4</v>
      </c>
      <c r="N35" s="355">
        <v>4</v>
      </c>
      <c r="O35" s="355">
        <v>5</v>
      </c>
      <c r="P35" s="356">
        <f t="shared" si="0"/>
        <v>51</v>
      </c>
      <c r="Q35" s="357" t="s">
        <v>416</v>
      </c>
      <c r="R35" s="358">
        <f t="shared" si="1"/>
        <v>1</v>
      </c>
      <c r="S35" s="359">
        <f t="shared" si="2"/>
        <v>51</v>
      </c>
      <c r="T35" s="359">
        <f t="shared" si="3"/>
        <v>153</v>
      </c>
    </row>
    <row r="36" spans="1:20" s="240" customFormat="1" ht="17.25" customHeight="1">
      <c r="A36" s="352">
        <v>25</v>
      </c>
      <c r="B36" s="353">
        <v>8990975194</v>
      </c>
      <c r="C36" s="354" t="s">
        <v>417</v>
      </c>
      <c r="D36" s="355"/>
      <c r="E36" s="355"/>
      <c r="F36" s="355"/>
      <c r="G36" s="355"/>
      <c r="H36" s="355"/>
      <c r="I36" s="355"/>
      <c r="J36" s="355"/>
      <c r="K36" s="355"/>
      <c r="L36" s="355">
        <v>2</v>
      </c>
      <c r="M36" s="355">
        <v>3</v>
      </c>
      <c r="N36" s="355">
        <v>4</v>
      </c>
      <c r="O36" s="355">
        <v>4</v>
      </c>
      <c r="P36" s="356">
        <f t="shared" si="0"/>
        <v>13</v>
      </c>
      <c r="Q36" s="357" t="s">
        <v>418</v>
      </c>
      <c r="R36" s="358">
        <f t="shared" si="1"/>
        <v>0.75</v>
      </c>
      <c r="S36" s="359">
        <f t="shared" si="2"/>
        <v>9.75</v>
      </c>
      <c r="T36" s="359">
        <f t="shared" si="3"/>
        <v>29.25</v>
      </c>
    </row>
    <row r="37" spans="1:20" s="240" customFormat="1" ht="17.25" customHeight="1">
      <c r="A37" s="352">
        <v>26</v>
      </c>
      <c r="B37" s="353"/>
      <c r="C37" s="354"/>
      <c r="D37" s="355"/>
      <c r="E37" s="355"/>
      <c r="F37" s="355"/>
      <c r="G37" s="355"/>
      <c r="H37" s="355"/>
      <c r="I37" s="355"/>
      <c r="J37" s="355"/>
      <c r="K37" s="355"/>
      <c r="L37" s="355"/>
      <c r="M37" s="355"/>
      <c r="N37" s="355"/>
      <c r="O37" s="355"/>
      <c r="P37" s="356">
        <f t="shared" si="0"/>
        <v>0</v>
      </c>
      <c r="Q37" s="357"/>
      <c r="R37" s="358" t="str">
        <f t="shared" si="1"/>
        <v/>
      </c>
      <c r="S37" s="359" t="str">
        <f t="shared" si="2"/>
        <v>-</v>
      </c>
      <c r="T37" s="359" t="str">
        <f t="shared" si="3"/>
        <v>-</v>
      </c>
    </row>
    <row r="38" spans="1:20" s="240" customFormat="1" ht="17.25" customHeight="1">
      <c r="A38" s="352">
        <v>27</v>
      </c>
      <c r="B38" s="353"/>
      <c r="C38" s="354"/>
      <c r="D38" s="355"/>
      <c r="E38" s="355"/>
      <c r="F38" s="355"/>
      <c r="G38" s="355"/>
      <c r="H38" s="355"/>
      <c r="I38" s="355"/>
      <c r="J38" s="355"/>
      <c r="K38" s="355"/>
      <c r="L38" s="355"/>
      <c r="M38" s="355"/>
      <c r="N38" s="355"/>
      <c r="O38" s="355"/>
      <c r="P38" s="356">
        <f>SUM(D38:O38)</f>
        <v>0</v>
      </c>
      <c r="Q38" s="357"/>
      <c r="R38" s="358" t="str">
        <f t="shared" si="1"/>
        <v/>
      </c>
      <c r="S38" s="359" t="str">
        <f t="shared" si="2"/>
        <v>-</v>
      </c>
      <c r="T38" s="359" t="str">
        <f t="shared" si="3"/>
        <v>-</v>
      </c>
    </row>
    <row r="39" spans="1:20" s="240" customFormat="1" ht="17.25" customHeight="1">
      <c r="A39" s="352">
        <v>28</v>
      </c>
      <c r="B39" s="353"/>
      <c r="C39" s="354"/>
      <c r="D39" s="355"/>
      <c r="E39" s="355"/>
      <c r="F39" s="355"/>
      <c r="G39" s="355"/>
      <c r="H39" s="355"/>
      <c r="I39" s="355"/>
      <c r="J39" s="355"/>
      <c r="K39" s="355"/>
      <c r="L39" s="355"/>
      <c r="M39" s="355"/>
      <c r="N39" s="355"/>
      <c r="O39" s="355"/>
      <c r="P39" s="356">
        <f>SUM(D39:O39)</f>
        <v>0</v>
      </c>
      <c r="Q39" s="357"/>
      <c r="R39" s="358" t="str">
        <f t="shared" si="1"/>
        <v/>
      </c>
      <c r="S39" s="359" t="str">
        <f t="shared" si="2"/>
        <v>-</v>
      </c>
      <c r="T39" s="359" t="str">
        <f t="shared" si="3"/>
        <v>-</v>
      </c>
    </row>
    <row r="40" spans="1:20" s="240" customFormat="1" ht="17.25" customHeight="1">
      <c r="A40" s="352">
        <v>29</v>
      </c>
      <c r="B40" s="353"/>
      <c r="C40" s="354"/>
      <c r="D40" s="355"/>
      <c r="E40" s="355"/>
      <c r="F40" s="355"/>
      <c r="G40" s="355"/>
      <c r="H40" s="355"/>
      <c r="I40" s="355"/>
      <c r="J40" s="355"/>
      <c r="K40" s="355"/>
      <c r="L40" s="355"/>
      <c r="M40" s="355"/>
      <c r="N40" s="355"/>
      <c r="O40" s="355"/>
      <c r="P40" s="356">
        <f t="shared" si="0"/>
        <v>0</v>
      </c>
      <c r="Q40" s="357"/>
      <c r="R40" s="358" t="str">
        <f t="shared" si="1"/>
        <v/>
      </c>
      <c r="S40" s="359" t="str">
        <f t="shared" si="2"/>
        <v>-</v>
      </c>
      <c r="T40" s="359" t="str">
        <f t="shared" si="3"/>
        <v>-</v>
      </c>
    </row>
    <row r="41" spans="1:20" s="240" customFormat="1" ht="17.25" customHeight="1">
      <c r="A41" s="352">
        <v>30</v>
      </c>
      <c r="B41" s="353"/>
      <c r="C41" s="354"/>
      <c r="D41" s="355"/>
      <c r="E41" s="355"/>
      <c r="F41" s="355"/>
      <c r="G41" s="355"/>
      <c r="H41" s="355"/>
      <c r="I41" s="355"/>
      <c r="J41" s="355"/>
      <c r="K41" s="355"/>
      <c r="L41" s="355"/>
      <c r="M41" s="355"/>
      <c r="N41" s="355"/>
      <c r="O41" s="355"/>
      <c r="P41" s="356">
        <f t="shared" si="0"/>
        <v>0</v>
      </c>
      <c r="Q41" s="357"/>
      <c r="R41" s="358" t="str">
        <f t="shared" si="1"/>
        <v/>
      </c>
      <c r="S41" s="359" t="str">
        <f t="shared" si="2"/>
        <v>-</v>
      </c>
      <c r="T41" s="359" t="str">
        <f t="shared" si="3"/>
        <v>-</v>
      </c>
    </row>
    <row r="42" spans="1:20" s="240" customFormat="1">
      <c r="B42" s="242"/>
      <c r="C42" s="242"/>
      <c r="P42" s="243"/>
      <c r="Q42" s="243"/>
      <c r="R42" s="243"/>
      <c r="S42" s="243"/>
    </row>
    <row r="43" spans="1:20" s="240" customFormat="1" ht="14.25" thickBot="1">
      <c r="B43" s="242"/>
      <c r="C43" s="242"/>
      <c r="P43" s="244"/>
      <c r="Q43" s="244"/>
      <c r="R43" s="244"/>
      <c r="S43" s="244"/>
    </row>
    <row r="44" spans="1:20" s="240" customFormat="1" ht="18.75" customHeight="1" thickBot="1">
      <c r="A44" s="856" t="s">
        <v>15</v>
      </c>
      <c r="B44" s="857"/>
      <c r="C44" s="858"/>
      <c r="D44" s="362">
        <f t="shared" ref="D44:T44" si="5">SUM(D12:D41)</f>
        <v>222</v>
      </c>
      <c r="E44" s="362">
        <f t="shared" si="5"/>
        <v>228</v>
      </c>
      <c r="F44" s="362">
        <f t="shared" si="5"/>
        <v>258</v>
      </c>
      <c r="G44" s="362">
        <f t="shared" si="5"/>
        <v>239</v>
      </c>
      <c r="H44" s="362">
        <f t="shared" si="5"/>
        <v>252</v>
      </c>
      <c r="I44" s="362">
        <f t="shared" si="5"/>
        <v>249</v>
      </c>
      <c r="J44" s="362">
        <f t="shared" si="5"/>
        <v>231</v>
      </c>
      <c r="K44" s="362">
        <f t="shared" si="5"/>
        <v>231</v>
      </c>
      <c r="L44" s="362">
        <f t="shared" si="5"/>
        <v>215</v>
      </c>
      <c r="M44" s="362">
        <f t="shared" si="5"/>
        <v>217</v>
      </c>
      <c r="N44" s="362">
        <f t="shared" si="5"/>
        <v>216</v>
      </c>
      <c r="O44" s="362">
        <f t="shared" si="5"/>
        <v>250</v>
      </c>
      <c r="P44" s="363">
        <f t="shared" si="5"/>
        <v>2808</v>
      </c>
      <c r="Q44" s="363"/>
      <c r="R44" s="363"/>
      <c r="S44" s="364">
        <f>SUM(S12:S41)</f>
        <v>2392.5</v>
      </c>
      <c r="T44" s="365">
        <f t="shared" si="5"/>
        <v>11343</v>
      </c>
    </row>
    <row r="45" spans="1:20" s="240" customFormat="1" ht="7.5" customHeight="1">
      <c r="A45" s="366"/>
      <c r="B45" s="366"/>
      <c r="C45" s="366"/>
      <c r="D45" s="367"/>
      <c r="E45" s="367"/>
      <c r="F45" s="367"/>
      <c r="G45" s="367"/>
      <c r="H45" s="367"/>
      <c r="I45" s="367"/>
      <c r="J45" s="367"/>
      <c r="K45" s="367"/>
      <c r="L45" s="368"/>
      <c r="M45" s="368"/>
      <c r="N45" s="368"/>
      <c r="O45" s="368"/>
      <c r="P45" s="369"/>
      <c r="Q45" s="370"/>
      <c r="R45" s="370"/>
      <c r="S45" s="370"/>
      <c r="T45" s="370"/>
    </row>
    <row r="46" spans="1:20" s="240" customFormat="1" ht="18.75" customHeight="1">
      <c r="A46" s="859" t="s">
        <v>314</v>
      </c>
      <c r="B46" s="860"/>
      <c r="C46" s="861"/>
      <c r="D46" s="371">
        <v>22</v>
      </c>
      <c r="E46" s="371">
        <v>21</v>
      </c>
      <c r="F46" s="371">
        <v>22</v>
      </c>
      <c r="G46" s="371">
        <v>22</v>
      </c>
      <c r="H46" s="371">
        <v>21</v>
      </c>
      <c r="I46" s="371">
        <v>22</v>
      </c>
      <c r="J46" s="371">
        <v>22</v>
      </c>
      <c r="K46" s="371">
        <v>22</v>
      </c>
      <c r="L46" s="371">
        <v>22</v>
      </c>
      <c r="M46" s="371">
        <v>20</v>
      </c>
      <c r="N46" s="371">
        <v>19</v>
      </c>
      <c r="O46" s="371">
        <v>21</v>
      </c>
      <c r="P46" s="356">
        <f>SUM(D46:O46)</f>
        <v>256</v>
      </c>
      <c r="Q46" s="372"/>
      <c r="R46" s="372"/>
      <c r="S46" s="372"/>
      <c r="T46" s="243"/>
    </row>
    <row r="47" spans="1:20" s="240" customFormat="1">
      <c r="A47" s="373"/>
      <c r="B47" s="373"/>
      <c r="C47" s="373"/>
      <c r="D47" s="374"/>
      <c r="E47" s="374"/>
      <c r="F47" s="374"/>
      <c r="G47" s="374"/>
      <c r="H47" s="374"/>
      <c r="I47" s="374"/>
      <c r="J47" s="374"/>
      <c r="K47" s="374"/>
      <c r="L47" s="374"/>
      <c r="M47" s="374"/>
      <c r="N47" s="374"/>
      <c r="O47" s="374"/>
      <c r="P47" s="374"/>
      <c r="Q47" s="374"/>
      <c r="R47" s="374"/>
      <c r="S47" s="374"/>
    </row>
    <row r="48" spans="1:20" s="240" customFormat="1" ht="18.75" customHeight="1">
      <c r="A48" s="893" t="s">
        <v>315</v>
      </c>
      <c r="B48" s="894"/>
      <c r="C48" s="895"/>
      <c r="D48" s="426" t="s">
        <v>143</v>
      </c>
      <c r="E48" s="426" t="s">
        <v>316</v>
      </c>
      <c r="F48" s="426" t="s">
        <v>317</v>
      </c>
      <c r="G48" s="426" t="s">
        <v>318</v>
      </c>
      <c r="H48" s="426" t="s">
        <v>319</v>
      </c>
      <c r="I48" s="426" t="s">
        <v>320</v>
      </c>
      <c r="J48" s="882" t="s">
        <v>15</v>
      </c>
      <c r="K48" s="884"/>
      <c r="L48" s="899" t="s">
        <v>375</v>
      </c>
      <c r="M48" s="900"/>
      <c r="N48" s="900"/>
      <c r="O48" s="882" t="s">
        <v>423</v>
      </c>
      <c r="P48" s="883"/>
      <c r="Q48" s="883"/>
      <c r="R48" s="882" t="s">
        <v>376</v>
      </c>
      <c r="S48" s="883"/>
      <c r="T48" s="884"/>
    </row>
    <row r="49" spans="1:20" s="240" customFormat="1" ht="18.75" customHeight="1">
      <c r="A49" s="896"/>
      <c r="B49" s="897"/>
      <c r="C49" s="898"/>
      <c r="D49" s="426" t="s">
        <v>321</v>
      </c>
      <c r="E49" s="427">
        <f>SUMIF($C$12:$C$41,E$48,$T$12:$T$41)</f>
        <v>0</v>
      </c>
      <c r="F49" s="427">
        <f>SUMIF($C$12:$C$41,F$48,$T$12:$T$41)</f>
        <v>1062</v>
      </c>
      <c r="G49" s="427">
        <f>SUMIF($C$12:$C$41,G$48,$T$12:$T$41)</f>
        <v>2682</v>
      </c>
      <c r="H49" s="427">
        <f>SUMIF($C$12:$C$41,H$48,$T$12:$T$41)</f>
        <v>3045</v>
      </c>
      <c r="I49" s="427">
        <f>SUMIF($C$12:$C$41,I$48,$T$12:$T$41)</f>
        <v>4554</v>
      </c>
      <c r="J49" s="885">
        <f>SUM(E49:I49)</f>
        <v>11343</v>
      </c>
      <c r="K49" s="886"/>
      <c r="L49" s="885">
        <f>$S$44</f>
        <v>2392.5</v>
      </c>
      <c r="M49" s="887"/>
      <c r="N49" s="887"/>
      <c r="O49" s="888">
        <f>IF($J$49*$L$49=0,"-",ROUND($J$49/$L$49,1))</f>
        <v>4.7</v>
      </c>
      <c r="P49" s="889"/>
      <c r="Q49" s="889"/>
      <c r="R49" s="890" t="str">
        <f>IF(O49="-","-",IF(O49&lt;4,"６：１",IF(AND(O49&gt;=4,O49&lt;5),"５：１",IF(O49&gt;=5,"３：１",""))))</f>
        <v>５：１</v>
      </c>
      <c r="S49" s="891"/>
      <c r="T49" s="892"/>
    </row>
    <row r="50" spans="1:20" ht="13.5" customHeight="1">
      <c r="A50" s="237" t="s">
        <v>377</v>
      </c>
      <c r="B50" s="378"/>
      <c r="C50" s="378"/>
      <c r="D50" s="378"/>
      <c r="E50" s="378"/>
      <c r="F50" s="378"/>
      <c r="G50" s="378"/>
      <c r="H50" s="378"/>
      <c r="I50" s="378"/>
      <c r="J50" s="378"/>
      <c r="K50" s="378"/>
      <c r="L50" s="378"/>
      <c r="M50" s="378"/>
      <c r="N50" s="378"/>
      <c r="O50" s="378"/>
      <c r="P50" s="378"/>
      <c r="Q50" s="378"/>
      <c r="R50" s="378"/>
      <c r="S50" s="378"/>
    </row>
    <row r="51" spans="1:20">
      <c r="A51" s="237" t="s">
        <v>378</v>
      </c>
      <c r="B51" s="378"/>
      <c r="C51" s="378"/>
      <c r="D51" s="378"/>
      <c r="E51" s="378"/>
      <c r="F51" s="378"/>
      <c r="G51" s="378"/>
      <c r="H51" s="378"/>
      <c r="I51" s="378"/>
      <c r="J51" s="378"/>
      <c r="K51" s="378"/>
      <c r="L51" s="378"/>
      <c r="M51" s="378"/>
      <c r="N51" s="378"/>
      <c r="O51" s="378"/>
      <c r="P51" s="378"/>
      <c r="Q51" s="378"/>
      <c r="R51" s="378"/>
      <c r="S51" s="378"/>
    </row>
  </sheetData>
  <sheetProtection password="CC09" sheet="1" objects="1" scenarios="1"/>
  <mergeCells count="29">
    <mergeCell ref="A4:C4"/>
    <mergeCell ref="D4:H4"/>
    <mergeCell ref="A5:C5"/>
    <mergeCell ref="D5:M5"/>
    <mergeCell ref="A6:C6"/>
    <mergeCell ref="D6:H6"/>
    <mergeCell ref="A7:C7"/>
    <mergeCell ref="D7:F7"/>
    <mergeCell ref="G7:I7"/>
    <mergeCell ref="J7:L7"/>
    <mergeCell ref="M7:Q7"/>
    <mergeCell ref="U7:X7"/>
    <mergeCell ref="D10:P10"/>
    <mergeCell ref="Q10:Q11"/>
    <mergeCell ref="R10:R11"/>
    <mergeCell ref="S10:S11"/>
    <mergeCell ref="T10:T11"/>
    <mergeCell ref="R7:T7"/>
    <mergeCell ref="A44:C44"/>
    <mergeCell ref="A46:C46"/>
    <mergeCell ref="A48:C49"/>
    <mergeCell ref="J48:K48"/>
    <mergeCell ref="L48:N48"/>
    <mergeCell ref="R48:T48"/>
    <mergeCell ref="J49:K49"/>
    <mergeCell ref="L49:N49"/>
    <mergeCell ref="O49:Q49"/>
    <mergeCell ref="R49:T49"/>
    <mergeCell ref="O48:Q48"/>
  </mergeCells>
  <phoneticPr fontId="2"/>
  <dataValidations count="4">
    <dataValidation type="whole" operator="lessThanOrEqual" allowBlank="1" showInputMessage="1" showErrorMessage="1" errorTitle="利用日数の入力に誤りがあります。" error="当該月の日数より大きい数値は入力できません。" sqref="WMC48:WMC49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N65583 JM65583 TI65583 ADE65583 ANA65583 AWW65583 BGS65583 BQO65583 CAK65583 CKG65583 CUC65583 DDY65583 DNU65583 DXQ65583 EHM65583 ERI65583 FBE65583 FLA65583 FUW65583 GES65583 GOO65583 GYK65583 HIG65583 HSC65583 IBY65583 ILU65583 IVQ65583 JFM65583 JPI65583 JZE65583 KJA65583 KSW65583 LCS65583 LMO65583 LWK65583 MGG65583 MQC65583 MZY65583 NJU65583 NTQ65583 ODM65583 ONI65583 OXE65583 PHA65583 PQW65583 QAS65583 QKO65583 QUK65583 REG65583 ROC65583 RXY65583 SHU65583 SRQ65583 TBM65583 TLI65583 TVE65583 UFA65583 UOW65583 UYS65583 VIO65583 VSK65583 WCG65583 WMC65583 WVY65583 N131119 JM131119 TI131119 ADE131119 ANA131119 AWW131119 BGS131119 BQO131119 CAK131119 CKG131119 CUC131119 DDY131119 DNU131119 DXQ131119 EHM131119 ERI131119 FBE131119 FLA131119 FUW131119 GES131119 GOO131119 GYK131119 HIG131119 HSC131119 IBY131119 ILU131119 IVQ131119 JFM131119 JPI131119 JZE131119 KJA131119 KSW131119 LCS131119 LMO131119 LWK131119 MGG131119 MQC131119 MZY131119 NJU131119 NTQ131119 ODM131119 ONI131119 OXE131119 PHA131119 PQW131119 QAS131119 QKO131119 QUK131119 REG131119 ROC131119 RXY131119 SHU131119 SRQ131119 TBM131119 TLI131119 TVE131119 UFA131119 UOW131119 UYS131119 VIO131119 VSK131119 WCG131119 WMC131119 WVY131119 N196655 JM196655 TI196655 ADE196655 ANA196655 AWW196655 BGS196655 BQO196655 CAK196655 CKG196655 CUC196655 DDY196655 DNU196655 DXQ196655 EHM196655 ERI196655 FBE196655 FLA196655 FUW196655 GES196655 GOO196655 GYK196655 HIG196655 HSC196655 IBY196655 ILU196655 IVQ196655 JFM196655 JPI196655 JZE196655 KJA196655 KSW196655 LCS196655 LMO196655 LWK196655 MGG196655 MQC196655 MZY196655 NJU196655 NTQ196655 ODM196655 ONI196655 OXE196655 PHA196655 PQW196655 QAS196655 QKO196655 QUK196655 REG196655 ROC196655 RXY196655 SHU196655 SRQ196655 TBM196655 TLI196655 TVE196655 UFA196655 UOW196655 UYS196655 VIO196655 VSK196655 WCG196655 WMC196655 WVY196655 N262191 JM262191 TI262191 ADE262191 ANA262191 AWW262191 BGS262191 BQO262191 CAK262191 CKG262191 CUC262191 DDY262191 DNU262191 DXQ262191 EHM262191 ERI262191 FBE262191 FLA262191 FUW262191 GES262191 GOO262191 GYK262191 HIG262191 HSC262191 IBY262191 ILU262191 IVQ262191 JFM262191 JPI262191 JZE262191 KJA262191 KSW262191 LCS262191 LMO262191 LWK262191 MGG262191 MQC262191 MZY262191 NJU262191 NTQ262191 ODM262191 ONI262191 OXE262191 PHA262191 PQW262191 QAS262191 QKO262191 QUK262191 REG262191 ROC262191 RXY262191 SHU262191 SRQ262191 TBM262191 TLI262191 TVE262191 UFA262191 UOW262191 UYS262191 VIO262191 VSK262191 WCG262191 WMC262191 WVY262191 N327727 JM327727 TI327727 ADE327727 ANA327727 AWW327727 BGS327727 BQO327727 CAK327727 CKG327727 CUC327727 DDY327727 DNU327727 DXQ327727 EHM327727 ERI327727 FBE327727 FLA327727 FUW327727 GES327727 GOO327727 GYK327727 HIG327727 HSC327727 IBY327727 ILU327727 IVQ327727 JFM327727 JPI327727 JZE327727 KJA327727 KSW327727 LCS327727 LMO327727 LWK327727 MGG327727 MQC327727 MZY327727 NJU327727 NTQ327727 ODM327727 ONI327727 OXE327727 PHA327727 PQW327727 QAS327727 QKO327727 QUK327727 REG327727 ROC327727 RXY327727 SHU327727 SRQ327727 TBM327727 TLI327727 TVE327727 UFA327727 UOW327727 UYS327727 VIO327727 VSK327727 WCG327727 WMC327727 WVY327727 N393263 JM393263 TI393263 ADE393263 ANA393263 AWW393263 BGS393263 BQO393263 CAK393263 CKG393263 CUC393263 DDY393263 DNU393263 DXQ393263 EHM393263 ERI393263 FBE393263 FLA393263 FUW393263 GES393263 GOO393263 GYK393263 HIG393263 HSC393263 IBY393263 ILU393263 IVQ393263 JFM393263 JPI393263 JZE393263 KJA393263 KSW393263 LCS393263 LMO393263 LWK393263 MGG393263 MQC393263 MZY393263 NJU393263 NTQ393263 ODM393263 ONI393263 OXE393263 PHA393263 PQW393263 QAS393263 QKO393263 QUK393263 REG393263 ROC393263 RXY393263 SHU393263 SRQ393263 TBM393263 TLI393263 TVE393263 UFA393263 UOW393263 UYS393263 VIO393263 VSK393263 WCG393263 WMC393263 WVY393263 N458799 JM458799 TI458799 ADE458799 ANA458799 AWW458799 BGS458799 BQO458799 CAK458799 CKG458799 CUC458799 DDY458799 DNU458799 DXQ458799 EHM458799 ERI458799 FBE458799 FLA458799 FUW458799 GES458799 GOO458799 GYK458799 HIG458799 HSC458799 IBY458799 ILU458799 IVQ458799 JFM458799 JPI458799 JZE458799 KJA458799 KSW458799 LCS458799 LMO458799 LWK458799 MGG458799 MQC458799 MZY458799 NJU458799 NTQ458799 ODM458799 ONI458799 OXE458799 PHA458799 PQW458799 QAS458799 QKO458799 QUK458799 REG458799 ROC458799 RXY458799 SHU458799 SRQ458799 TBM458799 TLI458799 TVE458799 UFA458799 UOW458799 UYS458799 VIO458799 VSK458799 WCG458799 WMC458799 WVY458799 N524335 JM524335 TI524335 ADE524335 ANA524335 AWW524335 BGS524335 BQO524335 CAK524335 CKG524335 CUC524335 DDY524335 DNU524335 DXQ524335 EHM524335 ERI524335 FBE524335 FLA524335 FUW524335 GES524335 GOO524335 GYK524335 HIG524335 HSC524335 IBY524335 ILU524335 IVQ524335 JFM524335 JPI524335 JZE524335 KJA524335 KSW524335 LCS524335 LMO524335 LWK524335 MGG524335 MQC524335 MZY524335 NJU524335 NTQ524335 ODM524335 ONI524335 OXE524335 PHA524335 PQW524335 QAS524335 QKO524335 QUK524335 REG524335 ROC524335 RXY524335 SHU524335 SRQ524335 TBM524335 TLI524335 TVE524335 UFA524335 UOW524335 UYS524335 VIO524335 VSK524335 WCG524335 WMC524335 WVY524335 N589871 JM589871 TI589871 ADE589871 ANA589871 AWW589871 BGS589871 BQO589871 CAK589871 CKG589871 CUC589871 DDY589871 DNU589871 DXQ589871 EHM589871 ERI589871 FBE589871 FLA589871 FUW589871 GES589871 GOO589871 GYK589871 HIG589871 HSC589871 IBY589871 ILU589871 IVQ589871 JFM589871 JPI589871 JZE589871 KJA589871 KSW589871 LCS589871 LMO589871 LWK589871 MGG589871 MQC589871 MZY589871 NJU589871 NTQ589871 ODM589871 ONI589871 OXE589871 PHA589871 PQW589871 QAS589871 QKO589871 QUK589871 REG589871 ROC589871 RXY589871 SHU589871 SRQ589871 TBM589871 TLI589871 TVE589871 UFA589871 UOW589871 UYS589871 VIO589871 VSK589871 WCG589871 WMC589871 WVY589871 N655407 JM655407 TI655407 ADE655407 ANA655407 AWW655407 BGS655407 BQO655407 CAK655407 CKG655407 CUC655407 DDY655407 DNU655407 DXQ655407 EHM655407 ERI655407 FBE655407 FLA655407 FUW655407 GES655407 GOO655407 GYK655407 HIG655407 HSC655407 IBY655407 ILU655407 IVQ655407 JFM655407 JPI655407 JZE655407 KJA655407 KSW655407 LCS655407 LMO655407 LWK655407 MGG655407 MQC655407 MZY655407 NJU655407 NTQ655407 ODM655407 ONI655407 OXE655407 PHA655407 PQW655407 QAS655407 QKO655407 QUK655407 REG655407 ROC655407 RXY655407 SHU655407 SRQ655407 TBM655407 TLI655407 TVE655407 UFA655407 UOW655407 UYS655407 VIO655407 VSK655407 WCG655407 WMC655407 WVY655407 N720943 JM720943 TI720943 ADE720943 ANA720943 AWW720943 BGS720943 BQO720943 CAK720943 CKG720943 CUC720943 DDY720943 DNU720943 DXQ720943 EHM720943 ERI720943 FBE720943 FLA720943 FUW720943 GES720943 GOO720943 GYK720943 HIG720943 HSC720943 IBY720943 ILU720943 IVQ720943 JFM720943 JPI720943 JZE720943 KJA720943 KSW720943 LCS720943 LMO720943 LWK720943 MGG720943 MQC720943 MZY720943 NJU720943 NTQ720943 ODM720943 ONI720943 OXE720943 PHA720943 PQW720943 QAS720943 QKO720943 QUK720943 REG720943 ROC720943 RXY720943 SHU720943 SRQ720943 TBM720943 TLI720943 TVE720943 UFA720943 UOW720943 UYS720943 VIO720943 VSK720943 WCG720943 WMC720943 WVY720943 N786479 JM786479 TI786479 ADE786479 ANA786479 AWW786479 BGS786479 BQO786479 CAK786479 CKG786479 CUC786479 DDY786479 DNU786479 DXQ786479 EHM786479 ERI786479 FBE786479 FLA786479 FUW786479 GES786479 GOO786479 GYK786479 HIG786479 HSC786479 IBY786479 ILU786479 IVQ786479 JFM786479 JPI786479 JZE786479 KJA786479 KSW786479 LCS786479 LMO786479 LWK786479 MGG786479 MQC786479 MZY786479 NJU786479 NTQ786479 ODM786479 ONI786479 OXE786479 PHA786479 PQW786479 QAS786479 QKO786479 QUK786479 REG786479 ROC786479 RXY786479 SHU786479 SRQ786479 TBM786479 TLI786479 TVE786479 UFA786479 UOW786479 UYS786479 VIO786479 VSK786479 WCG786479 WMC786479 WVY786479 N852015 JM852015 TI852015 ADE852015 ANA852015 AWW852015 BGS852015 BQO852015 CAK852015 CKG852015 CUC852015 DDY852015 DNU852015 DXQ852015 EHM852015 ERI852015 FBE852015 FLA852015 FUW852015 GES852015 GOO852015 GYK852015 HIG852015 HSC852015 IBY852015 ILU852015 IVQ852015 JFM852015 JPI852015 JZE852015 KJA852015 KSW852015 LCS852015 LMO852015 LWK852015 MGG852015 MQC852015 MZY852015 NJU852015 NTQ852015 ODM852015 ONI852015 OXE852015 PHA852015 PQW852015 QAS852015 QKO852015 QUK852015 REG852015 ROC852015 RXY852015 SHU852015 SRQ852015 TBM852015 TLI852015 TVE852015 UFA852015 UOW852015 UYS852015 VIO852015 VSK852015 WCG852015 WMC852015 WVY852015 N917551 JM917551 TI917551 ADE917551 ANA917551 AWW917551 BGS917551 BQO917551 CAK917551 CKG917551 CUC917551 DDY917551 DNU917551 DXQ917551 EHM917551 ERI917551 FBE917551 FLA917551 FUW917551 GES917551 GOO917551 GYK917551 HIG917551 HSC917551 IBY917551 ILU917551 IVQ917551 JFM917551 JPI917551 JZE917551 KJA917551 KSW917551 LCS917551 LMO917551 LWK917551 MGG917551 MQC917551 MZY917551 NJU917551 NTQ917551 ODM917551 ONI917551 OXE917551 PHA917551 PQW917551 QAS917551 QKO917551 QUK917551 REG917551 ROC917551 RXY917551 SHU917551 SRQ917551 TBM917551 TLI917551 TVE917551 UFA917551 UOW917551 UYS917551 VIO917551 VSK917551 WCG917551 WMC917551 WVY917551 N983087 JM983087 TI983087 ADE983087 ANA983087 AWW983087 BGS983087 BQO983087 CAK983087 CKG983087 CUC983087 DDY983087 DNU983087 DXQ983087 EHM983087 ERI983087 FBE983087 FLA983087 FUW983087 GES983087 GOO983087 GYK983087 HIG983087 HSC983087 IBY983087 ILU983087 IVQ983087 JFM983087 JPI983087 JZE983087 KJA983087 KSW983087 LCS983087 LMO983087 LWK983087 MGG983087 MQC983087 MZY983087 NJU983087 NTQ983087 ODM983087 ONI983087 OXE983087 PHA983087 PQW983087 QAS983087 QKO983087 QUK983087 REG983087 ROC983087 RXY983087 SHU983087 SRQ983087 TBM983087 TLI983087 TVE983087 UFA983087 UOW983087 UYS983087 VIO983087 VSK983087 WCG983087 WMC983087 WVY983087 WVY48:WVY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formula1>29</formula1>
    </dataValidation>
    <dataValidation type="list" allowBlank="1" showInputMessage="1" showErrorMessage="1" sqref="C12:C41">
      <formula1>",区分２,区分３,区分４,区分５,区分６"</formula1>
    </dataValidation>
    <dataValidation type="list" allowBlank="1" showInputMessage="1" showErrorMessage="1" sqref="Q12:Q41">
      <formula1>"5h未満,5h以上7h未満,7h以上"</formula1>
    </dataValidation>
    <dataValidation type="list" allowBlank="1" showInputMessage="1" showErrorMessage="1" sqref="R7:T7">
      <formula1>"3月の実績,聞き取りによる見込み,その他"</formula1>
    </dataValidation>
  </dataValidations>
  <printOptions horizontalCentered="1"/>
  <pageMargins left="0.59055118110236227" right="0.39370078740157483" top="0.59055118110236227" bottom="0.39370078740157483" header="0.51181102362204722" footer="0.51181102362204722"/>
  <pageSetup paperSize="9" scale="59" firstPageNumber="10" orientation="portrait" useFirstPageNumber="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はじめにお読みください</vt:lpstr>
      <vt:lpstr>調書1-1</vt:lpstr>
      <vt:lpstr>調書1-2</vt:lpstr>
      <vt:lpstr>【記載例】調書1</vt:lpstr>
      <vt:lpstr>調書2-1</vt:lpstr>
      <vt:lpstr>調書2-2</vt:lpstr>
      <vt:lpstr>【記載例】調書2</vt:lpstr>
      <vt:lpstr>調書３</vt:lpstr>
      <vt:lpstr>【記載例】調書３</vt:lpstr>
      <vt:lpstr>調書４</vt:lpstr>
      <vt:lpstr>調書5  </vt:lpstr>
      <vt:lpstr>調書６</vt:lpstr>
      <vt:lpstr>【記載例】調書６</vt:lpstr>
      <vt:lpstr>【記載例】調書1!Print_Area</vt:lpstr>
      <vt:lpstr>【記載例】調書2!Print_Area</vt:lpstr>
      <vt:lpstr>【記載例】調書３!Print_Area</vt:lpstr>
      <vt:lpstr>【記載例】調書６!Print_Area</vt:lpstr>
      <vt:lpstr>はじめにお読みください!Print_Area</vt:lpstr>
      <vt:lpstr>'調書1-1'!Print_Area</vt:lpstr>
      <vt:lpstr>'調書1-2'!Print_Area</vt:lpstr>
      <vt:lpstr>'調書2-1'!Print_Area</vt:lpstr>
      <vt:lpstr>'調書2-2'!Print_Area</vt:lpstr>
      <vt:lpstr>調書３!Print_Area</vt:lpstr>
      <vt:lpstr>調書４!Print_Area</vt:lpstr>
      <vt:lpstr>'調書5  '!Print_Area</vt:lpstr>
      <vt:lpstr>調書６!Print_Area</vt:lpstr>
      <vt:lpstr>【記載例】調書2!Print_Titles</vt:lpstr>
      <vt:lpstr>'調書1-1'!Print_Titles</vt:lpstr>
      <vt:lpstr>'調書1-2'!Print_Titles</vt:lpstr>
      <vt:lpstr>'調書2-1'!Print_Titles</vt:lpstr>
      <vt:lpstr>'調書2-2'!Print_Titles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2023-12-01T07:56:10Z</dcterms:created>
  <dcterms:modified xsi:type="dcterms:W3CDTF">2026-04-16T01:27:46Z</dcterms:modified>
</cp:coreProperties>
</file>